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Imob03\Desktop\"/>
    </mc:Choice>
  </mc:AlternateContent>
  <xr:revisionPtr revIDLastSave="0" documentId="13_ncr:1_{E18C87F1-FB9A-4FBA-B53F-AE0DF4370AFA}" xr6:coauthVersionLast="47" xr6:coauthVersionMax="47" xr10:uidLastSave="{00000000-0000-0000-0000-000000000000}"/>
  <bookViews>
    <workbookView xWindow="30" yWindow="0" windowWidth="20370" windowHeight="1092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" l="1"/>
  <c r="H24" i="1"/>
  <c r="H23" i="1"/>
  <c r="H87" i="1"/>
  <c r="H88" i="1"/>
  <c r="H82" i="1"/>
  <c r="H83" i="1"/>
  <c r="H84" i="1"/>
  <c r="H85" i="1"/>
  <c r="H90" i="1" l="1"/>
  <c r="H89" i="1" l="1"/>
  <c r="H91" i="1" l="1"/>
  <c r="H86" i="1"/>
  <c r="H81" i="1" l="1"/>
  <c r="H80" i="1" l="1"/>
  <c r="F92" i="1" l="1"/>
  <c r="F93" i="1" s="1"/>
  <c r="H25" i="1" l="1"/>
  <c r="H65" i="1" l="1"/>
  <c r="G92" i="1" l="1"/>
  <c r="G93" i="1" s="1"/>
  <c r="E92" i="1"/>
  <c r="E93" i="1" s="1"/>
  <c r="H93" i="1" l="1"/>
  <c r="H21" i="1"/>
  <c r="H22" i="1"/>
  <c r="H52" i="1" l="1"/>
  <c r="H92" i="1" l="1"/>
  <c r="H41" i="1" l="1"/>
  <c r="G25" i="1" s="1"/>
  <c r="H72" i="1" l="1"/>
  <c r="H74" i="1" s="1"/>
  <c r="G22" i="1" l="1"/>
  <c r="G32" i="1" l="1"/>
  <c r="G38" i="1"/>
  <c r="G28" i="1"/>
  <c r="G24" i="1"/>
  <c r="G31" i="1"/>
  <c r="G37" i="1"/>
  <c r="G34" i="1"/>
  <c r="G33" i="1"/>
  <c r="G21" i="1"/>
  <c r="G30" i="1"/>
  <c r="G27" i="1"/>
  <c r="G23" i="1"/>
  <c r="G35" i="1"/>
  <c r="G36" i="1"/>
  <c r="G29" i="1"/>
  <c r="G26" i="1"/>
</calcChain>
</file>

<file path=xl/sharedStrings.xml><?xml version="1.0" encoding="utf-8"?>
<sst xmlns="http://schemas.openxmlformats.org/spreadsheetml/2006/main" count="128" uniqueCount="123">
  <si>
    <t>DEMONSTRATIVO DE RESULTADOS</t>
  </si>
  <si>
    <t>Nome da Lotérica:</t>
  </si>
  <si>
    <t>Código CEF:</t>
  </si>
  <si>
    <t xml:space="preserve">Endereço: </t>
  </si>
  <si>
    <t>CNPJ:</t>
  </si>
  <si>
    <t xml:space="preserve">Bairro: </t>
  </si>
  <si>
    <t>Cidade:</t>
  </si>
  <si>
    <t>Nº Máquinas (TFL):</t>
  </si>
  <si>
    <t>Nº funcionários:</t>
  </si>
  <si>
    <t>Licitada?:</t>
  </si>
  <si>
    <t>Tel. Celular:</t>
  </si>
  <si>
    <t>Propriet:</t>
  </si>
  <si>
    <t>E-mail:</t>
  </si>
  <si>
    <t>Alarme?</t>
  </si>
  <si>
    <t>Blindada?</t>
  </si>
  <si>
    <t>Confinada?</t>
  </si>
  <si>
    <t>Aceita permuta?</t>
  </si>
  <si>
    <t>8.61%</t>
  </si>
  <si>
    <t>TOTAL DE RECEITAS:</t>
  </si>
  <si>
    <t>DESPESAS DA LOTÉRICA</t>
  </si>
  <si>
    <t>VALOR / MÊS (R$)</t>
  </si>
  <si>
    <t>TOTAL DE DESPESAS:</t>
  </si>
  <si>
    <t>LUCRO LÍQUIDO:</t>
  </si>
  <si>
    <t>VALOR DE VENDA:</t>
  </si>
  <si>
    <t>Mês</t>
  </si>
  <si>
    <t>Ano</t>
  </si>
  <si>
    <t>SIGEL</t>
  </si>
  <si>
    <t>SITAE</t>
  </si>
  <si>
    <t>MÉDIA (R$)</t>
  </si>
  <si>
    <t xml:space="preserve">TOTAL MÊS </t>
  </si>
  <si>
    <t>Tel. comercial:</t>
  </si>
  <si>
    <t>Data de abertura:</t>
  </si>
  <si>
    <t>carro forte</t>
  </si>
  <si>
    <t>Ar condicionado</t>
  </si>
  <si>
    <t>Bilhete Único</t>
  </si>
  <si>
    <t>Super X Cap</t>
  </si>
  <si>
    <t>Seguro Amparo</t>
  </si>
  <si>
    <t>Zona Azul</t>
  </si>
  <si>
    <t>Carne de GPS</t>
  </si>
  <si>
    <t>Protetor de cartão/cordão/revista O Sortudo</t>
  </si>
  <si>
    <t>cartão telefonico (orelhão)</t>
  </si>
  <si>
    <t>Empréstimo consignado/ cartão de crédito</t>
  </si>
  <si>
    <t>RECEITAS DA LOTÉRICA</t>
  </si>
  <si>
    <t>Condomínio</t>
  </si>
  <si>
    <t>IPTU</t>
  </si>
  <si>
    <t>Blindagem padrão novo?</t>
  </si>
  <si>
    <t>Circuito interno?</t>
  </si>
  <si>
    <t>Água</t>
  </si>
  <si>
    <t>ISSQN ( Imposto sobre serviço de qualquer natureza)</t>
  </si>
  <si>
    <r>
      <t>JOGOS</t>
    </r>
    <r>
      <rPr>
        <sz val="14"/>
        <color indexed="8"/>
        <rFont val="Arial"/>
        <family val="2"/>
      </rPr>
      <t xml:space="preserve"> </t>
    </r>
    <r>
      <rPr>
        <b/>
        <i/>
        <sz val="14"/>
        <color indexed="8"/>
        <rFont val="Arial"/>
        <family val="2"/>
      </rPr>
      <t>(Informar conforme SIGEL):</t>
    </r>
  </si>
  <si>
    <r>
      <t xml:space="preserve">CONTAS E SERVIÇOS </t>
    </r>
    <r>
      <rPr>
        <b/>
        <i/>
        <sz val="14"/>
        <rFont val="Arial"/>
        <family val="2"/>
      </rPr>
      <t>(SITAE)</t>
    </r>
    <r>
      <rPr>
        <b/>
        <sz val="14"/>
        <rFont val="Arial"/>
        <family val="2"/>
      </rPr>
      <t>:</t>
    </r>
  </si>
  <si>
    <r>
      <t xml:space="preserve">B.Federal </t>
    </r>
    <r>
      <rPr>
        <b/>
        <sz val="14"/>
        <rFont val="Arial"/>
        <family val="2"/>
      </rPr>
      <t>(4ª Feira)</t>
    </r>
    <r>
      <rPr>
        <sz val="9"/>
        <rFont val="Arial"/>
        <family val="2"/>
      </rPr>
      <t/>
    </r>
  </si>
  <si>
    <r>
      <t xml:space="preserve"> </t>
    </r>
    <r>
      <rPr>
        <b/>
        <i/>
        <sz val="14"/>
        <color indexed="18"/>
        <rFont val="Arial"/>
        <family val="2"/>
      </rPr>
      <t xml:space="preserve">COTA = </t>
    </r>
  </si>
  <si>
    <r>
      <t xml:space="preserve">B.Federal </t>
    </r>
    <r>
      <rPr>
        <b/>
        <sz val="14"/>
        <rFont val="Arial"/>
        <family val="2"/>
      </rPr>
      <t>(Sábado)</t>
    </r>
  </si>
  <si>
    <r>
      <t>B.Federal</t>
    </r>
    <r>
      <rPr>
        <b/>
        <sz val="14"/>
        <rFont val="Arial"/>
        <family val="2"/>
      </rPr>
      <t xml:space="preserve"> ( Milionária)</t>
    </r>
  </si>
  <si>
    <r>
      <t>Tele Sena</t>
    </r>
    <r>
      <rPr>
        <b/>
        <sz val="14"/>
        <rFont val="Arial"/>
        <family val="2"/>
      </rPr>
      <t xml:space="preserve"> </t>
    </r>
  </si>
  <si>
    <t>Seguro TFL</t>
  </si>
  <si>
    <r>
      <t>Encargos</t>
    </r>
    <r>
      <rPr>
        <b/>
        <sz val="14"/>
        <rFont val="Arial"/>
        <family val="2"/>
      </rPr>
      <t xml:space="preserve"> FGTS  </t>
    </r>
  </si>
  <si>
    <r>
      <t xml:space="preserve">Encargos </t>
    </r>
    <r>
      <rPr>
        <b/>
        <sz val="14"/>
        <rFont val="Arial"/>
        <family val="2"/>
      </rPr>
      <t>GPS</t>
    </r>
  </si>
  <si>
    <t xml:space="preserve">Lançar o valor total da fatura </t>
  </si>
  <si>
    <r>
      <t xml:space="preserve">D.A.S </t>
    </r>
    <r>
      <rPr>
        <b/>
        <sz val="14"/>
        <rFont val="Arial"/>
        <family val="2"/>
      </rPr>
      <t xml:space="preserve">(SIMPLES) </t>
    </r>
  </si>
  <si>
    <r>
      <t xml:space="preserve">Seguro de Valores </t>
    </r>
    <r>
      <rPr>
        <b/>
        <sz val="14"/>
        <rFont val="Arial"/>
        <family val="2"/>
      </rPr>
      <t xml:space="preserve">(lotérica) </t>
    </r>
  </si>
  <si>
    <t>Energia</t>
  </si>
  <si>
    <t>Contador</t>
  </si>
  <si>
    <t>Carro Forte</t>
  </si>
  <si>
    <t>Alarme / Sistema de Segurança</t>
  </si>
  <si>
    <t>Salários dos funcionários</t>
  </si>
  <si>
    <t>13º Salário</t>
  </si>
  <si>
    <t>1/3 de Férias</t>
  </si>
  <si>
    <t>Adicional de Quebra de Caixa</t>
  </si>
  <si>
    <t>Vale Alimentação / Vale Refeição</t>
  </si>
  <si>
    <t>Vale Transporte</t>
  </si>
  <si>
    <r>
      <t xml:space="preserve">Seguro de Vida </t>
    </r>
    <r>
      <rPr>
        <b/>
        <sz val="14"/>
        <rFont val="Arial"/>
        <family val="2"/>
      </rPr>
      <t>(funcionários)</t>
    </r>
  </si>
  <si>
    <r>
      <t xml:space="preserve">Telefone </t>
    </r>
    <r>
      <rPr>
        <b/>
        <sz val="14"/>
        <rFont val="Arial"/>
        <family val="2"/>
      </rPr>
      <t>com</t>
    </r>
    <r>
      <rPr>
        <sz val="14"/>
        <rFont val="Arial"/>
        <family val="2"/>
      </rPr>
      <t xml:space="preserve"> Internet</t>
    </r>
  </si>
  <si>
    <r>
      <t>Tele Sena</t>
    </r>
    <r>
      <rPr>
        <b/>
        <sz val="14"/>
        <rFont val="Arial"/>
        <family val="2"/>
      </rPr>
      <t xml:space="preserve"> ( Venda / Resgate )</t>
    </r>
  </si>
  <si>
    <r>
      <t xml:space="preserve">Bolão </t>
    </r>
    <r>
      <rPr>
        <b/>
        <sz val="14"/>
        <rFont val="Arial"/>
        <family val="2"/>
      </rPr>
      <t>(CAIXA / outros)</t>
    </r>
  </si>
  <si>
    <t>Chip de Celular</t>
  </si>
  <si>
    <r>
      <t>Outras Despesas</t>
    </r>
    <r>
      <rPr>
        <b/>
        <sz val="14"/>
        <rFont val="Arial"/>
        <family val="2"/>
      </rPr>
      <t xml:space="preserve"> (Mat. Limpeza + Escritório)</t>
    </r>
  </si>
  <si>
    <t>Outras Receitas</t>
  </si>
  <si>
    <r>
      <rPr>
        <b/>
        <sz val="14"/>
        <color indexed="8"/>
        <rFont val="Arial"/>
        <family val="2"/>
      </rPr>
      <t>Prazo Contrato de Locação:</t>
    </r>
    <r>
      <rPr>
        <b/>
        <sz val="14"/>
        <color indexed="12"/>
        <rFont val="Arial"/>
        <family val="2"/>
      </rPr>
      <t xml:space="preserve"> </t>
    </r>
  </si>
  <si>
    <t>Segurança</t>
  </si>
  <si>
    <t>Aluguel</t>
  </si>
  <si>
    <t>%</t>
  </si>
  <si>
    <t>TOTAL (R$)</t>
  </si>
  <si>
    <r>
      <rPr>
        <b/>
        <sz val="14"/>
        <color indexed="8"/>
        <rFont val="Arial"/>
        <family val="2"/>
      </rPr>
      <t>Cobertura de</t>
    </r>
    <r>
      <rPr>
        <b/>
        <sz val="14"/>
        <color indexed="12"/>
        <rFont val="Arial"/>
        <family val="2"/>
      </rPr>
      <t xml:space="preserve"> </t>
    </r>
    <r>
      <rPr>
        <b/>
        <sz val="14"/>
        <color indexed="18"/>
        <rFont val="Arial"/>
        <family val="2"/>
      </rPr>
      <t xml:space="preserve">R$ </t>
    </r>
  </si>
  <si>
    <t xml:space="preserve">Contribuição Sindical </t>
  </si>
  <si>
    <t>PLR</t>
  </si>
  <si>
    <t>Comissão do bolão</t>
  </si>
  <si>
    <t>BOLÃO</t>
  </si>
  <si>
    <r>
      <t xml:space="preserve">R$0,55 </t>
    </r>
    <r>
      <rPr>
        <b/>
        <sz val="14"/>
        <color indexed="8"/>
        <rFont val="Arial"/>
        <family val="2"/>
      </rPr>
      <t>média</t>
    </r>
  </si>
  <si>
    <t>LOTÉRICA JACARÉ</t>
  </si>
  <si>
    <t>Avenida Itaquera n° 2829 loja 15,16</t>
  </si>
  <si>
    <t>São Paulo</t>
  </si>
  <si>
    <t>incluso no aluguel</t>
  </si>
  <si>
    <t xml:space="preserve">incluso no aluguel </t>
  </si>
  <si>
    <t>Média dos últimos 7 meses</t>
  </si>
  <si>
    <t>Cada  Funcionário á R$ 38,77 cada</t>
  </si>
  <si>
    <t>Cada  Funcionário á R$ 36,55 cada</t>
  </si>
  <si>
    <t>Cada  Funcionário á R$ 129,25 cada</t>
  </si>
  <si>
    <t xml:space="preserve">Cada Funcionário á R$ 8,80 por dia sem integração - 24 dias trabalhados 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</si>
  <si>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</si>
  <si>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</si>
  <si>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</si>
  <si>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</si>
  <si>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</si>
  <si>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</si>
  <si>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</si>
  <si>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</si>
  <si>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</si>
  <si>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</si>
  <si>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JANEIRO</t>
  </si>
  <si>
    <t>FEVEREIRO</t>
  </si>
  <si>
    <t>Horário de Funcionamento: Segunda à Sexta das 9 hs às 19 hs   /  Sábado das 9 hs às 15 hs</t>
  </si>
  <si>
    <t xml:space="preserve">                 Resumo do lucro líquido real da lotérica R$ </t>
  </si>
  <si>
    <t>FERNANDA DO MONTE NEGRO</t>
  </si>
  <si>
    <t>ORLANDO PAULINO DE CRISTO</t>
  </si>
  <si>
    <t>95357-9092</t>
  </si>
  <si>
    <t>VILA NHOCUNÉ</t>
  </si>
  <si>
    <t>49.494.156/0001-65</t>
  </si>
  <si>
    <t>1.641,00 por funcionário</t>
  </si>
  <si>
    <t>Cada  Funcionário á R$ 559,90 cada ou seja R$ 25,45 por dia sendo 22 dias</t>
  </si>
  <si>
    <t>Loteria instntanea</t>
  </si>
  <si>
    <t>Darf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</si>
</sst>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&gt;99999999999999]&quot;CNPJ Inválido&quot;;[&gt;99999999999]00&quot;.&quot;000&quot;.&quot;000&quot;/&quot;0000&quot;-&quot;00;000&quot;.&quot;000&quot;.&quot;000&quot;-&quot;00"/>
    <numFmt numFmtId="165" formatCode="00000"/>
    <numFmt numFmtId="166" formatCode="&quot;R$&quot;\ #,##0.00"/>
    <numFmt numFmtId="167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rgb="FF000099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b/>
      <sz val="14"/>
      <color theme="0"/>
      <name val="Arial"/>
      <family val="2"/>
    </font>
    <font>
      <u/>
      <sz val="14"/>
      <color rgb="FFFF3300"/>
      <name val="Arial"/>
      <family val="2"/>
    </font>
    <font>
      <sz val="14"/>
      <name val="Arial"/>
      <family val="2"/>
    </font>
    <font>
      <b/>
      <sz val="14"/>
      <color rgb="FFFF6600"/>
      <name val="Arial"/>
      <family val="2"/>
    </font>
    <font>
      <sz val="14"/>
      <color indexed="8"/>
      <name val="Arial"/>
      <family val="2"/>
    </font>
    <font>
      <b/>
      <i/>
      <sz val="14"/>
      <color indexed="8"/>
      <name val="Arial"/>
      <family val="2"/>
    </font>
    <font>
      <sz val="14"/>
      <color theme="0" tint="-0.499984740745262"/>
      <name val="Arial"/>
      <family val="2"/>
    </font>
    <font>
      <b/>
      <i/>
      <sz val="14"/>
      <name val="Arial"/>
      <family val="2"/>
    </font>
    <font>
      <b/>
      <sz val="14"/>
      <color indexed="8"/>
      <name val="Arial"/>
      <family val="2"/>
    </font>
    <font>
      <b/>
      <i/>
      <sz val="14"/>
      <color indexed="18"/>
      <name val="Arial"/>
      <family val="2"/>
    </font>
    <font>
      <b/>
      <sz val="14"/>
      <color rgb="FFFF0000"/>
      <name val="Arial"/>
      <family val="2"/>
    </font>
    <font>
      <b/>
      <i/>
      <sz val="14"/>
      <color rgb="FF000099"/>
      <name val="Arial"/>
      <family val="2"/>
    </font>
    <font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color indexed="12"/>
      <name val="Arial"/>
      <family val="2"/>
    </font>
    <font>
      <b/>
      <sz val="14"/>
      <color indexed="18"/>
      <name val="Arial"/>
      <family val="2"/>
    </font>
    <font>
      <sz val="14"/>
      <name val="Tahoma"/>
      <family val="2"/>
    </font>
    <font>
      <b/>
      <i/>
      <sz val="14"/>
      <color theme="0"/>
      <name val="Arial"/>
      <family val="2"/>
    </font>
    <font>
      <b/>
      <sz val="14"/>
      <color theme="0"/>
      <name val="Calibri"/>
      <family val="2"/>
      <scheme val="minor"/>
    </font>
    <font>
      <i/>
      <sz val="14"/>
      <name val="Arial"/>
      <family val="2"/>
    </font>
    <font>
      <b/>
      <sz val="14"/>
      <color rgb="FF0000FF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000FF"/>
      <name val="Arial"/>
      <family val="2"/>
    </font>
    <font>
      <b/>
      <sz val="20"/>
      <color rgb="FFFF0000"/>
      <name val="Arial"/>
      <family val="2"/>
    </font>
    <font>
      <b/>
      <sz val="22"/>
      <color rgb="FFFF0000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hair">
        <color theme="3" tint="0.34998626667073579"/>
      </right>
      <top/>
      <bottom/>
      <diagonal/>
    </border>
    <border>
      <left/>
      <right/>
      <top style="thin">
        <color theme="1" tint="0.499984740745262"/>
      </top>
      <bottom/>
      <diagonal/>
    </border>
    <border>
      <left style="double">
        <color theme="1" tint="0.34998626667073579"/>
      </left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hair">
        <color theme="3" tint="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hair">
        <color theme="3" tint="0.34998626667073579"/>
      </right>
      <top style="thin">
        <color theme="0" tint="-0.499984740745262"/>
      </top>
      <bottom/>
      <diagonal/>
    </border>
    <border>
      <left style="double">
        <color theme="1" tint="0.34998626667073579"/>
      </left>
      <right style="double">
        <color theme="1" tint="0.34998626667073579"/>
      </right>
      <top style="double">
        <color theme="1" tint="0.34998626667073579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7" fontId="7" fillId="0" borderId="0" applyFont="0" applyFill="0" applyBorder="0" applyAlignment="0" applyProtection="0"/>
  </cellStyleXfs>
  <cellXfs count="150">
    <xf numFmtId="0" fontId="0" fillId="0" borderId="0" xfId="0"/>
    <xf numFmtId="0" fontId="4" fillId="3" borderId="0" xfId="0" applyFont="1" applyFill="1" applyAlignment="1">
      <alignment horizontal="center" vertical="top"/>
    </xf>
    <xf numFmtId="0" fontId="0" fillId="0" borderId="0" xfId="0" applyAlignment="1">
      <alignment horizontal="center"/>
    </xf>
    <xf numFmtId="0" fontId="0" fillId="9" borderId="0" xfId="0" applyFill="1"/>
    <xf numFmtId="0" fontId="0" fillId="9" borderId="0" xfId="0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2" fontId="11" fillId="4" borderId="4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10" fillId="0" borderId="0" xfId="0" applyFont="1" applyAlignment="1">
      <alignment horizontal="right"/>
    </xf>
    <xf numFmtId="0" fontId="13" fillId="4" borderId="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0" fontId="11" fillId="4" borderId="9" xfId="1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top"/>
    </xf>
    <xf numFmtId="0" fontId="17" fillId="3" borderId="0" xfId="0" applyFont="1" applyFill="1" applyAlignment="1">
      <alignment horizontal="center" vertical="center"/>
    </xf>
    <xf numFmtId="0" fontId="16" fillId="3" borderId="0" xfId="0" applyFont="1" applyFill="1"/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right"/>
    </xf>
    <xf numFmtId="44" fontId="13" fillId="3" borderId="0" xfId="0" applyNumberFormat="1" applyFont="1" applyFill="1" applyAlignment="1">
      <alignment horizontal="right"/>
    </xf>
    <xf numFmtId="10" fontId="20" fillId="0" borderId="15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24" fillId="7" borderId="20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right" vertical="center"/>
    </xf>
    <xf numFmtId="0" fontId="16" fillId="0" borderId="17" xfId="0" applyFont="1" applyBorder="1" applyAlignment="1">
      <alignment vertical="center"/>
    </xf>
    <xf numFmtId="0" fontId="25" fillId="0" borderId="22" xfId="0" applyFont="1" applyBorder="1" applyAlignment="1">
      <alignment horizontal="right" vertical="center"/>
    </xf>
    <xf numFmtId="10" fontId="20" fillId="0" borderId="19" xfId="0" applyNumberFormat="1" applyFont="1" applyBorder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167" fontId="30" fillId="8" borderId="0" xfId="3" applyFont="1" applyFill="1" applyBorder="1" applyAlignment="1">
      <alignment horizontal="center" vertical="center"/>
    </xf>
    <xf numFmtId="0" fontId="12" fillId="4" borderId="0" xfId="0" applyFont="1" applyFill="1" applyAlignment="1">
      <alignment horizontal="right" vertical="center"/>
    </xf>
    <xf numFmtId="166" fontId="12" fillId="4" borderId="0" xfId="0" applyNumberFormat="1" applyFont="1" applyFill="1" applyAlignment="1">
      <alignment horizontal="center" vertical="center"/>
    </xf>
    <xf numFmtId="0" fontId="14" fillId="12" borderId="14" xfId="0" applyFont="1" applyFill="1" applyBorder="1" applyAlignment="1">
      <alignment horizontal="center" vertical="center"/>
    </xf>
    <xf numFmtId="44" fontId="13" fillId="3" borderId="2" xfId="0" applyNumberFormat="1" applyFont="1" applyFill="1" applyBorder="1"/>
    <xf numFmtId="0" fontId="31" fillId="10" borderId="14" xfId="0" applyFont="1" applyFill="1" applyBorder="1" applyAlignment="1">
      <alignment horizontal="center" vertical="center"/>
    </xf>
    <xf numFmtId="0" fontId="31" fillId="11" borderId="21" xfId="0" applyFont="1" applyFill="1" applyBorder="1" applyAlignment="1">
      <alignment horizontal="center" vertical="center"/>
    </xf>
    <xf numFmtId="0" fontId="33" fillId="3" borderId="14" xfId="0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/>
    </xf>
    <xf numFmtId="0" fontId="16" fillId="0" borderId="2" xfId="0" applyFont="1" applyBorder="1"/>
    <xf numFmtId="166" fontId="12" fillId="3" borderId="14" xfId="0" applyNumberFormat="1" applyFont="1" applyFill="1" applyBorder="1" applyAlignment="1">
      <alignment horizontal="right" vertical="center"/>
    </xf>
    <xf numFmtId="166" fontId="12" fillId="3" borderId="21" xfId="0" applyNumberFormat="1" applyFont="1" applyFill="1" applyBorder="1" applyAlignment="1">
      <alignment horizontal="right" vertical="center"/>
    </xf>
    <xf numFmtId="0" fontId="16" fillId="0" borderId="13" xfId="0" applyFont="1" applyBorder="1"/>
    <xf numFmtId="0" fontId="10" fillId="7" borderId="14" xfId="0" applyFont="1" applyFill="1" applyBorder="1" applyAlignment="1">
      <alignment horizontal="center" vertical="center"/>
    </xf>
    <xf numFmtId="0" fontId="16" fillId="0" borderId="13" xfId="0" applyFont="1" applyBorder="1" applyAlignment="1">
      <alignment vertical="center"/>
    </xf>
    <xf numFmtId="4" fontId="13" fillId="7" borderId="28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/>
    </xf>
    <xf numFmtId="0" fontId="16" fillId="0" borderId="0" xfId="0" applyFont="1"/>
    <xf numFmtId="0" fontId="10" fillId="0" borderId="0" xfId="0" applyFont="1" applyAlignment="1">
      <alignment horizontal="center" vertical="center"/>
    </xf>
    <xf numFmtId="4" fontId="13" fillId="3" borderId="0" xfId="0" applyNumberFormat="1" applyFont="1" applyFill="1" applyAlignment="1">
      <alignment horizontal="right" vertical="center"/>
    </xf>
    <xf numFmtId="4" fontId="13" fillId="7" borderId="36" xfId="0" applyNumberFormat="1" applyFont="1" applyFill="1" applyBorder="1" applyAlignment="1">
      <alignment horizontal="right" vertical="center"/>
    </xf>
    <xf numFmtId="0" fontId="21" fillId="13" borderId="14" xfId="0" applyFont="1" applyFill="1" applyBorder="1" applyAlignment="1">
      <alignment horizontal="center" vertical="center"/>
    </xf>
    <xf numFmtId="9" fontId="12" fillId="0" borderId="15" xfId="0" applyNumberFormat="1" applyFont="1" applyBorder="1" applyAlignment="1">
      <alignment horizontal="center" vertical="center"/>
    </xf>
    <xf numFmtId="44" fontId="11" fillId="4" borderId="3" xfId="0" applyNumberFormat="1" applyFont="1" applyFill="1" applyBorder="1" applyAlignment="1">
      <alignment horizontal="center" vertical="center"/>
    </xf>
    <xf numFmtId="44" fontId="11" fillId="4" borderId="5" xfId="0" applyNumberFormat="1" applyFont="1" applyFill="1" applyBorder="1" applyAlignment="1">
      <alignment horizontal="center" vertical="center"/>
    </xf>
    <xf numFmtId="0" fontId="16" fillId="0" borderId="16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6" borderId="0" xfId="0" applyFont="1" applyFill="1" applyAlignment="1">
      <alignment horizontal="center"/>
    </xf>
    <xf numFmtId="0" fontId="36" fillId="0" borderId="2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44" fontId="11" fillId="4" borderId="20" xfId="0" applyNumberFormat="1" applyFont="1" applyFill="1" applyBorder="1" applyAlignment="1">
      <alignment horizontal="center" vertical="center"/>
    </xf>
    <xf numFmtId="44" fontId="11" fillId="4" borderId="30" xfId="0" applyNumberFormat="1" applyFont="1" applyFill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16" fillId="0" borderId="20" xfId="0" applyFont="1" applyBorder="1" applyAlignment="1">
      <alignment horizontal="left" vertical="center"/>
    </xf>
    <xf numFmtId="9" fontId="12" fillId="0" borderId="17" xfId="0" applyNumberFormat="1" applyFont="1" applyBorder="1" applyAlignment="1">
      <alignment horizontal="center" vertical="center"/>
    </xf>
    <xf numFmtId="10" fontId="12" fillId="0" borderId="15" xfId="0" applyNumberFormat="1" applyFont="1" applyBorder="1" applyAlignment="1">
      <alignment horizontal="center" vertical="center"/>
    </xf>
    <xf numFmtId="44" fontId="11" fillId="3" borderId="20" xfId="0" applyNumberFormat="1" applyFont="1" applyFill="1" applyBorder="1" applyAlignment="1">
      <alignment horizontal="center" vertical="center"/>
    </xf>
    <xf numFmtId="166" fontId="26" fillId="0" borderId="20" xfId="0" applyNumberFormat="1" applyFont="1" applyBorder="1" applyAlignment="1">
      <alignment horizontal="center"/>
    </xf>
    <xf numFmtId="166" fontId="14" fillId="9" borderId="0" xfId="0" applyNumberFormat="1" applyFont="1" applyFill="1" applyAlignment="1">
      <alignment horizontal="center"/>
    </xf>
    <xf numFmtId="0" fontId="13" fillId="7" borderId="29" xfId="0" applyFont="1" applyFill="1" applyBorder="1" applyAlignment="1">
      <alignment horizontal="center" vertical="center"/>
    </xf>
    <xf numFmtId="0" fontId="13" fillId="7" borderId="20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2" fillId="12" borderId="20" xfId="0" applyFont="1" applyFill="1" applyBorder="1" applyAlignment="1">
      <alignment horizontal="center"/>
    </xf>
    <xf numFmtId="9" fontId="12" fillId="0" borderId="23" xfId="0" applyNumberFormat="1" applyFont="1" applyBorder="1" applyAlignment="1">
      <alignment horizontal="center" vertical="center"/>
    </xf>
    <xf numFmtId="44" fontId="11" fillId="4" borderId="2" xfId="0" applyNumberFormat="1" applyFont="1" applyFill="1" applyBorder="1" applyAlignment="1">
      <alignment horizontal="left" vertical="center"/>
    </xf>
    <xf numFmtId="44" fontId="11" fillId="4" borderId="3" xfId="0" applyNumberFormat="1" applyFont="1" applyFill="1" applyBorder="1" applyAlignment="1">
      <alignment horizontal="left" vertical="center"/>
    </xf>
    <xf numFmtId="9" fontId="12" fillId="0" borderId="20" xfId="0" applyNumberFormat="1" applyFont="1" applyBorder="1" applyAlignment="1">
      <alignment horizontal="center" vertical="center"/>
    </xf>
    <xf numFmtId="44" fontId="13" fillId="0" borderId="2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 vertical="top"/>
    </xf>
    <xf numFmtId="0" fontId="11" fillId="4" borderId="1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164" fontId="11" fillId="4" borderId="1" xfId="2" applyNumberFormat="1" applyFont="1" applyFill="1" applyBorder="1" applyAlignment="1" applyProtection="1">
      <alignment horizontal="left" vertical="center"/>
    </xf>
    <xf numFmtId="164" fontId="11" fillId="4" borderId="3" xfId="0" applyNumberFormat="1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165" fontId="11" fillId="4" borderId="6" xfId="2" applyNumberFormat="1" applyFont="1" applyFill="1" applyBorder="1" applyAlignment="1" applyProtection="1">
      <alignment horizontal="left" vertical="center"/>
    </xf>
    <xf numFmtId="165" fontId="11" fillId="4" borderId="7" xfId="0" applyNumberFormat="1" applyFont="1" applyFill="1" applyBorder="1" applyAlignment="1">
      <alignment horizontal="left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49" fontId="11" fillId="4" borderId="6" xfId="2" applyNumberFormat="1" applyFont="1" applyFill="1" applyBorder="1" applyAlignment="1" applyProtection="1">
      <alignment horizontal="left" vertical="center"/>
    </xf>
    <xf numFmtId="49" fontId="11" fillId="4" borderId="7" xfId="0" applyNumberFormat="1" applyFont="1" applyFill="1" applyBorder="1" applyAlignment="1">
      <alignment horizontal="left" vertical="center"/>
    </xf>
    <xf numFmtId="0" fontId="10" fillId="3" borderId="0" xfId="0" applyFont="1" applyFill="1" applyAlignment="1">
      <alignment horizontal="center" vertical="top"/>
    </xf>
    <xf numFmtId="44" fontId="13" fillId="3" borderId="0" xfId="0" applyNumberFormat="1" applyFont="1" applyFill="1" applyAlignment="1">
      <alignment horizontal="right"/>
    </xf>
    <xf numFmtId="0" fontId="5" fillId="4" borderId="5" xfId="2" applyNumberFormat="1" applyFill="1" applyBorder="1" applyAlignment="1" applyProtection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37" fillId="1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14" fillId="9" borderId="0" xfId="0" applyFont="1" applyFill="1" applyAlignment="1">
      <alignment horizontal="left"/>
    </xf>
    <xf numFmtId="9" fontId="12" fillId="0" borderId="25" xfId="0" applyNumberFormat="1" applyFont="1" applyBorder="1" applyAlignment="1">
      <alignment horizontal="center" vertical="center"/>
    </xf>
    <xf numFmtId="9" fontId="12" fillId="0" borderId="24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left" vertical="center"/>
    </xf>
    <xf numFmtId="9" fontId="12" fillId="0" borderId="26" xfId="0" applyNumberFormat="1" applyFont="1" applyBorder="1" applyAlignment="1">
      <alignment horizontal="center" vertical="center"/>
    </xf>
    <xf numFmtId="9" fontId="12" fillId="0" borderId="27" xfId="0" applyNumberFormat="1" applyFont="1" applyBorder="1" applyAlignment="1">
      <alignment horizontal="center" vertical="center"/>
    </xf>
    <xf numFmtId="8" fontId="12" fillId="0" borderId="15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9" fontId="12" fillId="0" borderId="0" xfId="0" applyNumberFormat="1" applyFont="1" applyAlignment="1">
      <alignment horizontal="center" vertical="center"/>
    </xf>
    <xf numFmtId="9" fontId="12" fillId="0" borderId="12" xfId="0" applyNumberFormat="1" applyFont="1" applyBorder="1" applyAlignment="1">
      <alignment horizontal="center" vertical="center"/>
    </xf>
    <xf numFmtId="44" fontId="11" fillId="4" borderId="31" xfId="0" applyNumberFormat="1" applyFont="1" applyFill="1" applyBorder="1" applyAlignment="1">
      <alignment horizontal="center" vertical="center"/>
    </xf>
    <xf numFmtId="44" fontId="11" fillId="4" borderId="29" xfId="0" applyNumberFormat="1" applyFont="1" applyFill="1" applyBorder="1" applyAlignment="1">
      <alignment horizontal="center" vertical="center"/>
    </xf>
    <xf numFmtId="0" fontId="16" fillId="0" borderId="31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27" fillId="0" borderId="31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14" fillId="9" borderId="0" xfId="0" applyFont="1" applyFill="1" applyAlignment="1">
      <alignment horizontal="right"/>
    </xf>
    <xf numFmtId="0" fontId="12" fillId="9" borderId="0" xfId="0" applyFont="1" applyFill="1" applyAlignment="1">
      <alignment horizontal="right"/>
    </xf>
    <xf numFmtId="9" fontId="9" fillId="0" borderId="17" xfId="0" applyNumberFormat="1" applyFont="1" applyBorder="1" applyAlignment="1">
      <alignment horizontal="center" vertical="center"/>
    </xf>
    <xf numFmtId="9" fontId="12" fillId="0" borderId="16" xfId="0" applyNumberFormat="1" applyFont="1" applyBorder="1" applyAlignment="1">
      <alignment horizontal="center" vertical="center"/>
    </xf>
    <xf numFmtId="9" fontId="12" fillId="0" borderId="19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horizontal="left"/>
    </xf>
    <xf numFmtId="0" fontId="26" fillId="0" borderId="33" xfId="0" applyFont="1" applyBorder="1" applyAlignment="1">
      <alignment horizontal="left"/>
    </xf>
    <xf numFmtId="0" fontId="26" fillId="0" borderId="34" xfId="0" applyFont="1" applyBorder="1" applyAlignment="1">
      <alignment horizontal="left"/>
    </xf>
    <xf numFmtId="0" fontId="14" fillId="9" borderId="0" xfId="0" applyFont="1" applyFill="1" applyAlignment="1">
      <alignment horizontal="center"/>
    </xf>
    <xf numFmtId="17" fontId="35" fillId="0" borderId="0" xfId="0" applyNumberFormat="1" applyFont="1" applyAlignment="1">
      <alignment horizontal="center"/>
    </xf>
    <xf numFmtId="0" fontId="12" fillId="4" borderId="0" xfId="0" applyFont="1" applyFill="1" applyAlignment="1">
      <alignment horizontal="right" vertical="center"/>
    </xf>
    <xf numFmtId="166" fontId="12" fillId="4" borderId="0" xfId="0" applyNumberFormat="1" applyFont="1" applyFill="1" applyAlignment="1">
      <alignment horizontal="center" vertical="center"/>
    </xf>
    <xf numFmtId="166" fontId="34" fillId="7" borderId="37" xfId="0" applyNumberFormat="1" applyFont="1" applyFill="1" applyBorder="1" applyAlignment="1">
      <alignment horizontal="center"/>
    </xf>
    <xf numFmtId="166" fontId="34" fillId="7" borderId="38" xfId="0" applyNumberFormat="1" applyFont="1" applyFill="1" applyBorder="1" applyAlignment="1">
      <alignment horizontal="center"/>
    </xf>
    <xf numFmtId="166" fontId="34" fillId="0" borderId="35" xfId="0" applyNumberFormat="1" applyFont="1" applyBorder="1" applyAlignment="1">
      <alignment horizontal="center"/>
    </xf>
    <xf numFmtId="0" fontId="38" fillId="4" borderId="0" xfId="0" applyFont="1" applyFill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2" fillId="9" borderId="0" xfId="0" applyFont="1" applyFill="1" applyAlignment="1">
      <alignment horizontal="center"/>
    </xf>
    <xf numFmtId="0" fontId="16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4" fontId="36" fillId="0" borderId="20" xfId="0" applyNumberFormat="1" applyFont="1" applyBorder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</cellXfs>
  <cellStyles count="4">
    <cellStyle name="Hiperlink" xfId="2" builtinId="8"/>
    <cellStyle name="Normal" xfId="0" builtinId="0"/>
    <cellStyle name="Separador de milhares 2" xfId="3" xr:uid="{00000000-0005-0000-0000-000002000000}"/>
    <cellStyle name="Vírgula" xfId="1" builtinId="3"/>
  </cellStyles>
  <dxfs count="0"/>
  <tableStyles count="0" defaultTableStyle="TableStyleMedium2" defaultPivotStyle="PivotStyleLight16"/>
  <colors>
    <mruColors>
      <color rgb="FF0000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checked="Checked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checked="Checked" lockText="1"/>
</file>

<file path=xl/ctrlProps/ctrlProp18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checked="Checked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checked="Checked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1</xdr:row>
      <xdr:rowOff>85725</xdr:rowOff>
    </xdr:from>
    <xdr:to>
      <xdr:col>6</xdr:col>
      <xdr:colOff>2134659</xdr:colOff>
      <xdr:row>2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161925"/>
          <a:ext cx="1600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240326</xdr:colOff>
      <xdr:row>17</xdr:row>
      <xdr:rowOff>21981</xdr:rowOff>
    </xdr:from>
    <xdr:to>
      <xdr:col>8</xdr:col>
      <xdr:colOff>366347</xdr:colOff>
      <xdr:row>17</xdr:row>
      <xdr:rowOff>205154</xdr:rowOff>
    </xdr:to>
    <xdr:sp macro="" textlink="">
      <xdr:nvSpPr>
        <xdr:cNvPr id="3" name="Seta para baix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917226" y="2088906"/>
          <a:ext cx="126021" cy="183173"/>
        </a:xfrm>
        <a:prstGeom prst="downArrow">
          <a:avLst/>
        </a:prstGeom>
        <a:solidFill>
          <a:srgbClr val="FF6600"/>
        </a:solidFill>
        <a:ln w="3175" cap="rnd"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7</xdr:row>
          <xdr:rowOff>142875</xdr:rowOff>
        </xdr:from>
        <xdr:to>
          <xdr:col>7</xdr:col>
          <xdr:colOff>504825</xdr:colOff>
          <xdr:row>8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8</xdr:row>
          <xdr:rowOff>19050</xdr:rowOff>
        </xdr:from>
        <xdr:to>
          <xdr:col>7</xdr:col>
          <xdr:colOff>1009650</xdr:colOff>
          <xdr:row>8</xdr:row>
          <xdr:rowOff>152400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142875</xdr:rowOff>
        </xdr:from>
        <xdr:to>
          <xdr:col>1</xdr:col>
          <xdr:colOff>1095375</xdr:colOff>
          <xdr:row>15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14</xdr:row>
          <xdr:rowOff>142875</xdr:rowOff>
        </xdr:from>
        <xdr:to>
          <xdr:col>1</xdr:col>
          <xdr:colOff>1095375</xdr:colOff>
          <xdr:row>15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260841</xdr:colOff>
      <xdr:row>41</xdr:row>
      <xdr:rowOff>0</xdr:rowOff>
    </xdr:from>
    <xdr:to>
      <xdr:col>8</xdr:col>
      <xdr:colOff>394189</xdr:colOff>
      <xdr:row>42</xdr:row>
      <xdr:rowOff>189035</xdr:rowOff>
    </xdr:to>
    <xdr:sp macro="" textlink="">
      <xdr:nvSpPr>
        <xdr:cNvPr id="8" name="Seta para baix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937741" y="4406413"/>
          <a:ext cx="133348" cy="221272"/>
        </a:xfrm>
        <a:prstGeom prst="downArrow">
          <a:avLst/>
        </a:prstGeom>
        <a:solidFill>
          <a:srgbClr val="FF6600"/>
        </a:solidFill>
        <a:ln w="3175" cap="rnd"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15</xdr:row>
          <xdr:rowOff>0</xdr:rowOff>
        </xdr:from>
        <xdr:to>
          <xdr:col>2</xdr:col>
          <xdr:colOff>771525</xdr:colOff>
          <xdr:row>15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15</xdr:row>
          <xdr:rowOff>0</xdr:rowOff>
        </xdr:from>
        <xdr:to>
          <xdr:col>3</xdr:col>
          <xdr:colOff>695325</xdr:colOff>
          <xdr:row>15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752475</xdr:colOff>
          <xdr:row>15</xdr:row>
          <xdr:rowOff>0</xdr:rowOff>
        </xdr:from>
        <xdr:to>
          <xdr:col>4</xdr:col>
          <xdr:colOff>1171575</xdr:colOff>
          <xdr:row>15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15</xdr:row>
          <xdr:rowOff>0</xdr:rowOff>
        </xdr:from>
        <xdr:to>
          <xdr:col>5</xdr:col>
          <xdr:colOff>809625</xdr:colOff>
          <xdr:row>15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14</xdr:row>
          <xdr:rowOff>142875</xdr:rowOff>
        </xdr:from>
        <xdr:to>
          <xdr:col>7</xdr:col>
          <xdr:colOff>1009650</xdr:colOff>
          <xdr:row>15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142875</xdr:rowOff>
        </xdr:from>
        <xdr:to>
          <xdr:col>8</xdr:col>
          <xdr:colOff>438150</xdr:colOff>
          <xdr:row>15</xdr:row>
          <xdr:rowOff>95250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142875</xdr:rowOff>
        </xdr:from>
        <xdr:to>
          <xdr:col>1</xdr:col>
          <xdr:colOff>1095375</xdr:colOff>
          <xdr:row>17</xdr:row>
          <xdr:rowOff>104775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16</xdr:row>
          <xdr:rowOff>142875</xdr:rowOff>
        </xdr:from>
        <xdr:to>
          <xdr:col>1</xdr:col>
          <xdr:colOff>1095375</xdr:colOff>
          <xdr:row>17</xdr:row>
          <xdr:rowOff>95250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17</xdr:row>
          <xdr:rowOff>0</xdr:rowOff>
        </xdr:from>
        <xdr:to>
          <xdr:col>2</xdr:col>
          <xdr:colOff>771525</xdr:colOff>
          <xdr:row>17</xdr:row>
          <xdr:rowOff>171450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17</xdr:row>
          <xdr:rowOff>0</xdr:rowOff>
        </xdr:from>
        <xdr:to>
          <xdr:col>3</xdr:col>
          <xdr:colOff>695325</xdr:colOff>
          <xdr:row>17</xdr:row>
          <xdr:rowOff>180975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752475</xdr:colOff>
          <xdr:row>17</xdr:row>
          <xdr:rowOff>0</xdr:rowOff>
        </xdr:from>
        <xdr:to>
          <xdr:col>4</xdr:col>
          <xdr:colOff>1171575</xdr:colOff>
          <xdr:row>17</xdr:row>
          <xdr:rowOff>180975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17</xdr:row>
          <xdr:rowOff>0</xdr:rowOff>
        </xdr:from>
        <xdr:to>
          <xdr:col>5</xdr:col>
          <xdr:colOff>809625</xdr:colOff>
          <xdr:row>17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16</xdr:row>
          <xdr:rowOff>142875</xdr:rowOff>
        </xdr:from>
        <xdr:to>
          <xdr:col>7</xdr:col>
          <xdr:colOff>1009650</xdr:colOff>
          <xdr:row>17</xdr:row>
          <xdr:rowOff>104775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142875</xdr:rowOff>
        </xdr:from>
        <xdr:to>
          <xdr:col>8</xdr:col>
          <xdr:colOff>438150</xdr:colOff>
          <xdr:row>17</xdr:row>
          <xdr:rowOff>95250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52917</xdr:colOff>
      <xdr:row>1</xdr:row>
      <xdr:rowOff>169334</xdr:rowOff>
    </xdr:from>
    <xdr:to>
      <xdr:col>5</xdr:col>
      <xdr:colOff>1619250</xdr:colOff>
      <xdr:row>2</xdr:row>
      <xdr:rowOff>1074209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50" y="359834"/>
          <a:ext cx="8339667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7"/>
  <sheetViews>
    <sheetView tabSelected="1" topLeftCell="A3" zoomScale="80" zoomScaleNormal="80" workbookViewId="0">
      <selection activeCell="E100" sqref="E100"/>
    </sheetView>
  </sheetViews>
  <sheetFormatPr defaultRowHeight="15" x14ac:dyDescent="0.25"/>
  <cols>
    <col min="1" max="1" width="14" customWidth="1"/>
    <col min="2" max="2" width="36.42578125" customWidth="1"/>
    <col min="3" max="3" width="21.42578125" customWidth="1"/>
    <col min="4" max="4" width="21.7109375" customWidth="1"/>
    <col min="5" max="5" width="21.85546875" customWidth="1"/>
    <col min="6" max="6" width="29.28515625" customWidth="1"/>
    <col min="7" max="7" width="33.42578125" customWidth="1"/>
    <col min="8" max="8" width="16.28515625" customWidth="1"/>
    <col min="9" max="9" width="18" customWidth="1"/>
    <col min="10" max="10" width="14.28515625" customWidth="1"/>
    <col min="11" max="11" width="12.7109375" bestFit="1" customWidth="1"/>
  </cols>
  <sheetData>
    <row r="1" spans="1:10" x14ac:dyDescent="0.2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s="3"/>
      <c r="B2" s="88"/>
      <c r="C2" s="88"/>
      <c r="D2" s="88"/>
      <c r="E2" s="88"/>
      <c r="F2" s="88"/>
      <c r="G2" s="88"/>
      <c r="H2" s="88"/>
      <c r="I2" s="88"/>
      <c r="J2" s="3"/>
    </row>
    <row r="3" spans="1:10" ht="96" customHeight="1" x14ac:dyDescent="0.25">
      <c r="A3" s="3"/>
      <c r="B3" s="88"/>
      <c r="C3" s="88"/>
      <c r="D3" s="88"/>
      <c r="E3" s="88"/>
      <c r="F3" s="88"/>
      <c r="G3" s="88"/>
      <c r="H3" s="88"/>
      <c r="I3" s="88"/>
      <c r="J3" s="3"/>
    </row>
    <row r="4" spans="1:10" x14ac:dyDescent="0.25">
      <c r="A4" s="3"/>
      <c r="B4" s="89" t="s">
        <v>0</v>
      </c>
      <c r="C4" s="89"/>
      <c r="D4" s="89"/>
      <c r="E4" s="89"/>
      <c r="F4" s="89"/>
      <c r="G4" s="89"/>
      <c r="H4" s="89"/>
      <c r="I4" s="89"/>
      <c r="J4" s="3"/>
    </row>
    <row r="5" spans="1:10" x14ac:dyDescent="0.25">
      <c r="A5" s="3"/>
      <c r="B5" s="1"/>
      <c r="C5" s="1"/>
      <c r="D5" s="1"/>
      <c r="E5" s="1"/>
      <c r="F5" s="1"/>
      <c r="G5" s="1"/>
      <c r="H5" s="1"/>
      <c r="I5" s="1"/>
      <c r="J5" s="3"/>
    </row>
    <row r="6" spans="1:10" ht="18" x14ac:dyDescent="0.25">
      <c r="A6" s="3"/>
      <c r="B6" s="7" t="s">
        <v>1</v>
      </c>
      <c r="C6" s="90" t="s">
        <v>90</v>
      </c>
      <c r="D6" s="91"/>
      <c r="E6" s="91"/>
      <c r="F6" s="92"/>
      <c r="G6" s="8" t="s">
        <v>2</v>
      </c>
      <c r="H6" s="9"/>
      <c r="I6" s="10"/>
      <c r="J6" s="3"/>
    </row>
    <row r="7" spans="1:10" ht="18" x14ac:dyDescent="0.25">
      <c r="A7" s="3"/>
      <c r="B7" s="7" t="s">
        <v>3</v>
      </c>
      <c r="C7" s="93" t="s">
        <v>91</v>
      </c>
      <c r="D7" s="93"/>
      <c r="E7" s="93"/>
      <c r="F7" s="93"/>
      <c r="G7" s="8" t="s">
        <v>4</v>
      </c>
      <c r="H7" s="94" t="s">
        <v>118</v>
      </c>
      <c r="I7" s="95"/>
      <c r="J7" s="3"/>
    </row>
    <row r="8" spans="1:10" ht="18" x14ac:dyDescent="0.25">
      <c r="A8" s="3"/>
      <c r="B8" s="7" t="s">
        <v>5</v>
      </c>
      <c r="C8" s="96" t="s">
        <v>117</v>
      </c>
      <c r="D8" s="96"/>
      <c r="E8" s="93"/>
      <c r="F8" s="93"/>
      <c r="G8" s="11" t="s">
        <v>6</v>
      </c>
      <c r="H8" s="97" t="s">
        <v>92</v>
      </c>
      <c r="I8" s="98"/>
      <c r="J8" s="3"/>
    </row>
    <row r="9" spans="1:10" ht="18" x14ac:dyDescent="0.25">
      <c r="A9" s="3"/>
      <c r="B9" s="7" t="s">
        <v>7</v>
      </c>
      <c r="C9" s="17">
        <v>5</v>
      </c>
      <c r="D9" s="13"/>
      <c r="E9" s="14" t="s">
        <v>8</v>
      </c>
      <c r="F9" s="12">
        <v>3</v>
      </c>
      <c r="G9" s="7" t="s">
        <v>9</v>
      </c>
      <c r="H9" s="15"/>
      <c r="I9" s="16"/>
      <c r="J9" s="3"/>
    </row>
    <row r="10" spans="1:10" ht="18" x14ac:dyDescent="0.25">
      <c r="A10" s="3"/>
      <c r="B10" s="7" t="s">
        <v>10</v>
      </c>
      <c r="C10" s="17" t="s">
        <v>116</v>
      </c>
      <c r="D10" s="7" t="s">
        <v>11</v>
      </c>
      <c r="E10" s="99" t="s">
        <v>114</v>
      </c>
      <c r="F10" s="100"/>
      <c r="G10" s="7" t="s">
        <v>12</v>
      </c>
      <c r="H10" s="105"/>
      <c r="I10" s="106"/>
      <c r="J10" s="3"/>
    </row>
    <row r="11" spans="1:10" ht="18" x14ac:dyDescent="0.25">
      <c r="A11" s="3"/>
      <c r="B11" s="7" t="s">
        <v>30</v>
      </c>
      <c r="C11" s="17"/>
      <c r="D11" s="7" t="s">
        <v>11</v>
      </c>
      <c r="E11" s="99" t="s">
        <v>115</v>
      </c>
      <c r="F11" s="100"/>
      <c r="G11" s="7" t="s">
        <v>31</v>
      </c>
      <c r="H11" s="101"/>
      <c r="I11" s="102"/>
      <c r="J11" s="3"/>
    </row>
    <row r="12" spans="1:10" ht="18" x14ac:dyDescent="0.25">
      <c r="A12" s="4"/>
      <c r="B12" s="62"/>
      <c r="C12" s="62"/>
      <c r="D12" s="62"/>
      <c r="E12" s="62"/>
      <c r="F12" s="62"/>
      <c r="G12" s="62"/>
      <c r="H12" s="62"/>
      <c r="I12" s="62"/>
      <c r="J12" s="4"/>
    </row>
    <row r="13" spans="1:10" ht="26.25" x14ac:dyDescent="0.25">
      <c r="A13" s="4"/>
      <c r="B13" s="107" t="s">
        <v>112</v>
      </c>
      <c r="C13" s="107"/>
      <c r="D13" s="107"/>
      <c r="E13" s="107"/>
      <c r="F13" s="107"/>
      <c r="G13" s="107"/>
      <c r="H13" s="107"/>
      <c r="I13" s="107"/>
      <c r="J13" s="4"/>
    </row>
    <row r="14" spans="1:10" ht="18" x14ac:dyDescent="0.25">
      <c r="A14" s="3"/>
      <c r="B14" s="108"/>
      <c r="C14" s="108"/>
      <c r="D14" s="108"/>
      <c r="E14" s="108"/>
      <c r="F14" s="108"/>
      <c r="G14" s="108"/>
      <c r="H14" s="108"/>
      <c r="I14" s="108"/>
      <c r="J14" s="3"/>
    </row>
    <row r="15" spans="1:10" ht="18" x14ac:dyDescent="0.25">
      <c r="A15" s="4"/>
      <c r="B15" s="18" t="s">
        <v>13</v>
      </c>
      <c r="C15" s="103" t="s">
        <v>14</v>
      </c>
      <c r="D15" s="103"/>
      <c r="E15" s="103" t="s">
        <v>15</v>
      </c>
      <c r="F15" s="103"/>
      <c r="G15" s="19"/>
      <c r="H15" s="103" t="s">
        <v>16</v>
      </c>
      <c r="I15" s="103"/>
      <c r="J15" s="4"/>
    </row>
    <row r="16" spans="1:10" ht="18" x14ac:dyDescent="0.25">
      <c r="A16" s="4"/>
      <c r="B16" s="20"/>
      <c r="C16" s="20"/>
      <c r="D16" s="21"/>
      <c r="E16" s="22"/>
      <c r="F16" s="21"/>
      <c r="G16" s="23"/>
      <c r="H16" s="104"/>
      <c r="I16" s="104"/>
      <c r="J16" s="4"/>
    </row>
    <row r="17" spans="1:10" ht="18" x14ac:dyDescent="0.25">
      <c r="A17" s="4"/>
      <c r="B17" s="18" t="s">
        <v>32</v>
      </c>
      <c r="C17" s="103" t="s">
        <v>45</v>
      </c>
      <c r="D17" s="103"/>
      <c r="E17" s="103" t="s">
        <v>33</v>
      </c>
      <c r="F17" s="103"/>
      <c r="G17" s="19"/>
      <c r="H17" s="103" t="s">
        <v>46</v>
      </c>
      <c r="I17" s="103"/>
      <c r="J17" s="4"/>
    </row>
    <row r="18" spans="1:10" ht="18" x14ac:dyDescent="0.25">
      <c r="A18" s="4"/>
      <c r="B18" s="20"/>
      <c r="C18" s="20"/>
      <c r="D18" s="21"/>
      <c r="E18" s="22"/>
      <c r="F18" s="21"/>
      <c r="G18" s="23"/>
      <c r="H18" s="104"/>
      <c r="I18" s="104"/>
      <c r="J18" s="4"/>
    </row>
    <row r="19" spans="1:10" ht="18" x14ac:dyDescent="0.25">
      <c r="A19" s="4"/>
      <c r="B19" s="20"/>
      <c r="C19" s="20"/>
      <c r="D19" s="21"/>
      <c r="E19" s="22"/>
      <c r="F19" s="21"/>
      <c r="G19" s="23"/>
      <c r="H19" s="24"/>
      <c r="I19" s="24"/>
      <c r="J19" s="4"/>
    </row>
    <row r="20" spans="1:10" ht="18" x14ac:dyDescent="0.25">
      <c r="A20" s="3"/>
      <c r="B20" s="109" t="s">
        <v>42</v>
      </c>
      <c r="C20" s="109"/>
      <c r="D20" s="109"/>
      <c r="E20" s="109"/>
      <c r="F20" s="109"/>
      <c r="G20" s="109"/>
      <c r="H20" s="109"/>
      <c r="I20" s="109"/>
      <c r="J20" s="3"/>
    </row>
    <row r="21" spans="1:10" ht="18.75" x14ac:dyDescent="0.25">
      <c r="A21" s="4"/>
      <c r="B21" s="61" t="s">
        <v>49</v>
      </c>
      <c r="C21" s="61"/>
      <c r="D21" s="61"/>
      <c r="E21" s="116" t="s">
        <v>17</v>
      </c>
      <c r="F21" s="116"/>
      <c r="G21" s="25">
        <f t="shared" ref="G21:G27" si="0">H21/$H$41</f>
        <v>0.43843601762577317</v>
      </c>
      <c r="H21" s="56">
        <f>E93</f>
        <v>12236.782499999999</v>
      </c>
      <c r="I21" s="57"/>
      <c r="J21" s="5"/>
    </row>
    <row r="22" spans="1:10" ht="18.75" x14ac:dyDescent="0.25">
      <c r="A22" s="4"/>
      <c r="B22" s="61" t="s">
        <v>50</v>
      </c>
      <c r="C22" s="61"/>
      <c r="D22" s="117"/>
      <c r="E22" s="115" t="s">
        <v>89</v>
      </c>
      <c r="F22" s="115"/>
      <c r="G22" s="25">
        <f t="shared" si="0"/>
        <v>0.39476364733393327</v>
      </c>
      <c r="H22" s="68">
        <f>G93</f>
        <v>11017.883333333333</v>
      </c>
      <c r="I22" s="56"/>
      <c r="J22" s="4"/>
    </row>
    <row r="23" spans="1:10" ht="18.75" x14ac:dyDescent="0.25">
      <c r="A23" s="4"/>
      <c r="B23" s="26" t="s">
        <v>51</v>
      </c>
      <c r="C23" s="28" t="s">
        <v>52</v>
      </c>
      <c r="D23" s="27">
        <v>10</v>
      </c>
      <c r="E23" s="110">
        <v>0.23</v>
      </c>
      <c r="F23" s="111"/>
      <c r="G23" s="25">
        <f t="shared" si="0"/>
        <v>1.3185202440779231E-2</v>
      </c>
      <c r="H23" s="56">
        <f>(40*23%)*D23*4</f>
        <v>368.00000000000006</v>
      </c>
      <c r="I23" s="57"/>
      <c r="J23" s="4"/>
    </row>
    <row r="24" spans="1:10" ht="18.75" x14ac:dyDescent="0.25">
      <c r="A24" s="4"/>
      <c r="B24" s="26" t="s">
        <v>53</v>
      </c>
      <c r="C24" s="28" t="s">
        <v>52</v>
      </c>
      <c r="D24" s="27">
        <v>10</v>
      </c>
      <c r="E24" s="110">
        <v>0.23</v>
      </c>
      <c r="F24" s="111"/>
      <c r="G24" s="25">
        <f t="shared" si="0"/>
        <v>1.3185202440779231E-2</v>
      </c>
      <c r="H24" s="56">
        <f>(40*23%)*D24*4</f>
        <v>368.00000000000006</v>
      </c>
      <c r="I24" s="57"/>
      <c r="J24" s="4"/>
    </row>
    <row r="25" spans="1:10" ht="18.75" x14ac:dyDescent="0.25">
      <c r="A25" s="4"/>
      <c r="B25" s="29" t="s">
        <v>54</v>
      </c>
      <c r="C25" s="30" t="s">
        <v>52</v>
      </c>
      <c r="D25" s="27">
        <v>15</v>
      </c>
      <c r="E25" s="118">
        <v>0.23</v>
      </c>
      <c r="F25" s="119"/>
      <c r="G25" s="25">
        <f t="shared" si="0"/>
        <v>1.2361127288230526E-2</v>
      </c>
      <c r="H25" s="56">
        <f>(100*23%)*D25</f>
        <v>345</v>
      </c>
      <c r="I25" s="57"/>
      <c r="J25" s="4"/>
    </row>
    <row r="26" spans="1:10" ht="18" x14ac:dyDescent="0.25">
      <c r="A26" s="4"/>
      <c r="B26" s="61" t="s">
        <v>121</v>
      </c>
      <c r="C26" s="61"/>
      <c r="D26" s="112"/>
      <c r="E26" s="113">
        <v>0.2</v>
      </c>
      <c r="F26" s="114"/>
      <c r="G26" s="25">
        <f t="shared" si="0"/>
        <v>1.0748806337591761E-2</v>
      </c>
      <c r="H26" s="56">
        <v>300</v>
      </c>
      <c r="I26" s="57"/>
      <c r="J26" s="4"/>
    </row>
    <row r="27" spans="1:10" ht="18" x14ac:dyDescent="0.25">
      <c r="A27" s="4"/>
      <c r="B27" s="61" t="s">
        <v>76</v>
      </c>
      <c r="C27" s="61"/>
      <c r="D27" s="58"/>
      <c r="E27" s="86">
        <v>1.5</v>
      </c>
      <c r="F27" s="86"/>
      <c r="G27" s="31">
        <f t="shared" si="0"/>
        <v>0</v>
      </c>
      <c r="H27" s="68"/>
      <c r="I27" s="56"/>
      <c r="J27" s="4"/>
    </row>
    <row r="28" spans="1:10" ht="18" x14ac:dyDescent="0.25">
      <c r="A28" s="4"/>
      <c r="B28" s="61" t="s">
        <v>55</v>
      </c>
      <c r="C28" s="61"/>
      <c r="D28" s="58"/>
      <c r="E28" s="86">
        <v>0.08</v>
      </c>
      <c r="F28" s="86"/>
      <c r="G28" s="31">
        <f t="shared" ref="G28" si="1">H28/$H$41</f>
        <v>4.2995225350367051E-3</v>
      </c>
      <c r="H28" s="68">
        <v>120</v>
      </c>
      <c r="I28" s="56"/>
      <c r="J28" s="4"/>
    </row>
    <row r="29" spans="1:10" ht="18" x14ac:dyDescent="0.25">
      <c r="A29" s="4"/>
      <c r="B29" s="61" t="s">
        <v>74</v>
      </c>
      <c r="C29" s="61"/>
      <c r="D29" s="58"/>
      <c r="E29" s="86">
        <v>0.08</v>
      </c>
      <c r="F29" s="86"/>
      <c r="G29" s="31">
        <f>H29/$H$41</f>
        <v>0</v>
      </c>
      <c r="H29" s="56"/>
      <c r="I29" s="57"/>
      <c r="J29" s="4"/>
    </row>
    <row r="30" spans="1:10" ht="18" x14ac:dyDescent="0.25">
      <c r="A30" s="4"/>
      <c r="B30" s="61" t="s">
        <v>75</v>
      </c>
      <c r="C30" s="61"/>
      <c r="D30" s="58"/>
      <c r="E30" s="86">
        <v>0.35</v>
      </c>
      <c r="F30" s="86"/>
      <c r="G30" s="31">
        <f>H30/$H$41</f>
        <v>0.10764607082908022</v>
      </c>
      <c r="H30" s="56">
        <v>3004.41</v>
      </c>
      <c r="I30" s="57"/>
      <c r="J30" s="4"/>
    </row>
    <row r="31" spans="1:10" ht="18" x14ac:dyDescent="0.25">
      <c r="A31" s="4"/>
      <c r="B31" s="61" t="s">
        <v>34</v>
      </c>
      <c r="C31" s="61"/>
      <c r="D31" s="58"/>
      <c r="E31" s="83"/>
      <c r="F31" s="83"/>
      <c r="G31" s="25">
        <f t="shared" ref="G31:G37" si="2">H31/$H$41</f>
        <v>5.3744031687958807E-3</v>
      </c>
      <c r="H31" s="84">
        <v>150</v>
      </c>
      <c r="I31" s="85"/>
      <c r="J31" s="4"/>
    </row>
    <row r="32" spans="1:10" ht="18" x14ac:dyDescent="0.25">
      <c r="A32" s="4"/>
      <c r="B32" s="58" t="s">
        <v>40</v>
      </c>
      <c r="C32" s="59"/>
      <c r="D32" s="60"/>
      <c r="E32" s="55"/>
      <c r="F32" s="55"/>
      <c r="G32" s="25">
        <f t="shared" si="2"/>
        <v>0</v>
      </c>
      <c r="H32" s="56"/>
      <c r="I32" s="57"/>
      <c r="J32" s="4"/>
    </row>
    <row r="33" spans="1:10" ht="18" x14ac:dyDescent="0.25">
      <c r="A33" s="4"/>
      <c r="B33" s="61" t="s">
        <v>36</v>
      </c>
      <c r="C33" s="61"/>
      <c r="D33" s="58"/>
      <c r="E33" s="75"/>
      <c r="F33" s="75"/>
      <c r="G33" s="25">
        <f t="shared" si="2"/>
        <v>0</v>
      </c>
      <c r="H33" s="68"/>
      <c r="I33" s="56"/>
      <c r="J33" s="4"/>
    </row>
    <row r="34" spans="1:10" ht="18" x14ac:dyDescent="0.25">
      <c r="A34" s="4"/>
      <c r="B34" s="61" t="s">
        <v>38</v>
      </c>
      <c r="C34" s="61"/>
      <c r="D34" s="58"/>
      <c r="E34" s="55"/>
      <c r="F34" s="55"/>
      <c r="G34" s="25">
        <f t="shared" si="2"/>
        <v>0</v>
      </c>
      <c r="H34" s="68"/>
      <c r="I34" s="56"/>
      <c r="J34" s="4"/>
    </row>
    <row r="35" spans="1:10" ht="18" x14ac:dyDescent="0.25">
      <c r="A35" s="4"/>
      <c r="B35" s="61" t="s">
        <v>37</v>
      </c>
      <c r="C35" s="61"/>
      <c r="D35" s="58"/>
      <c r="E35" s="75"/>
      <c r="F35" s="75"/>
      <c r="G35" s="25">
        <f t="shared" si="2"/>
        <v>0</v>
      </c>
      <c r="H35" s="68"/>
      <c r="I35" s="56"/>
      <c r="J35" s="4"/>
    </row>
    <row r="36" spans="1:10" ht="18" x14ac:dyDescent="0.25">
      <c r="A36" s="4"/>
      <c r="B36" s="58" t="s">
        <v>41</v>
      </c>
      <c r="C36" s="59"/>
      <c r="D36" s="60"/>
      <c r="E36" s="130"/>
      <c r="F36" s="131"/>
      <c r="G36" s="25">
        <f t="shared" si="2"/>
        <v>0</v>
      </c>
      <c r="H36" s="68"/>
      <c r="I36" s="56"/>
      <c r="J36" s="4"/>
    </row>
    <row r="37" spans="1:10" ht="18" x14ac:dyDescent="0.25">
      <c r="A37" s="4"/>
      <c r="B37" s="61" t="s">
        <v>35</v>
      </c>
      <c r="C37" s="61"/>
      <c r="D37" s="58"/>
      <c r="E37" s="55"/>
      <c r="F37" s="55"/>
      <c r="G37" s="25">
        <f t="shared" si="2"/>
        <v>0</v>
      </c>
      <c r="H37" s="68"/>
      <c r="I37" s="56"/>
      <c r="J37" s="4"/>
    </row>
    <row r="38" spans="1:10" ht="18.75" x14ac:dyDescent="0.3">
      <c r="A38" s="4"/>
      <c r="B38" s="132" t="s">
        <v>39</v>
      </c>
      <c r="C38" s="133"/>
      <c r="D38" s="134"/>
      <c r="E38" s="74"/>
      <c r="F38" s="74"/>
      <c r="G38" s="25">
        <f t="shared" ref="G38" si="3">H38/$H$41</f>
        <v>0</v>
      </c>
      <c r="H38" s="68"/>
      <c r="I38" s="56"/>
      <c r="J38" s="4"/>
    </row>
    <row r="39" spans="1:10" ht="18.75" x14ac:dyDescent="0.25">
      <c r="A39" s="4"/>
      <c r="B39" s="122" t="s">
        <v>78</v>
      </c>
      <c r="C39" s="123"/>
      <c r="D39" s="124"/>
      <c r="E39" s="129"/>
      <c r="F39" s="129"/>
      <c r="G39" s="25" t="s">
        <v>82</v>
      </c>
      <c r="H39" s="68"/>
      <c r="I39" s="56"/>
      <c r="J39" s="4"/>
    </row>
    <row r="40" spans="1:10" ht="18.75" x14ac:dyDescent="0.25">
      <c r="A40" s="3"/>
      <c r="B40" s="122" t="s">
        <v>78</v>
      </c>
      <c r="C40" s="123"/>
      <c r="D40" s="124"/>
      <c r="E40" s="125"/>
      <c r="F40" s="126"/>
      <c r="G40" s="31">
        <v>1.47E-2</v>
      </c>
      <c r="H40" s="56"/>
      <c r="I40" s="57"/>
      <c r="J40" s="3"/>
    </row>
    <row r="41" spans="1:10" ht="18" x14ac:dyDescent="0.25">
      <c r="A41" s="3"/>
      <c r="B41" s="135"/>
      <c r="C41" s="135"/>
      <c r="D41" s="135"/>
      <c r="E41" s="127" t="s">
        <v>18</v>
      </c>
      <c r="F41" s="127"/>
      <c r="G41" s="127"/>
      <c r="H41" s="78">
        <f>SUM(H21:H40)</f>
        <v>27910.075833333332</v>
      </c>
      <c r="I41" s="78"/>
      <c r="J41" s="3"/>
    </row>
    <row r="42" spans="1:10" ht="18" x14ac:dyDescent="0.25">
      <c r="A42" s="4"/>
      <c r="B42" s="62"/>
      <c r="C42" s="62"/>
      <c r="D42" s="62"/>
      <c r="E42" s="62"/>
      <c r="F42" s="62"/>
      <c r="G42" s="62"/>
      <c r="H42" s="62"/>
      <c r="I42" s="62"/>
      <c r="J42" s="4"/>
    </row>
    <row r="43" spans="1:10" ht="18" x14ac:dyDescent="0.25">
      <c r="A43" s="4"/>
      <c r="B43" s="72" t="s">
        <v>19</v>
      </c>
      <c r="C43" s="72"/>
      <c r="D43" s="72"/>
      <c r="E43" s="72"/>
      <c r="F43" s="72"/>
      <c r="G43" s="32"/>
      <c r="H43" s="72" t="s">
        <v>20</v>
      </c>
      <c r="I43" s="72"/>
      <c r="J43" s="4"/>
    </row>
    <row r="44" spans="1:10" ht="18" x14ac:dyDescent="0.25">
      <c r="A44" s="4"/>
      <c r="B44" s="73" t="s">
        <v>81</v>
      </c>
      <c r="C44" s="73"/>
      <c r="D44" s="73"/>
      <c r="E44" s="79" t="s">
        <v>79</v>
      </c>
      <c r="F44" s="80"/>
      <c r="G44" s="80"/>
      <c r="H44" s="76">
        <v>5211.5</v>
      </c>
      <c r="I44" s="76"/>
      <c r="J44" s="4"/>
    </row>
    <row r="45" spans="1:10" ht="18" x14ac:dyDescent="0.25">
      <c r="A45" s="4"/>
      <c r="B45" s="73" t="s">
        <v>44</v>
      </c>
      <c r="C45" s="73"/>
      <c r="D45" s="73"/>
      <c r="E45" s="63"/>
      <c r="F45" s="63"/>
      <c r="G45" s="63"/>
      <c r="H45" s="120" t="s">
        <v>93</v>
      </c>
      <c r="I45" s="121"/>
      <c r="J45" s="4"/>
    </row>
    <row r="46" spans="1:10" ht="18" x14ac:dyDescent="0.25">
      <c r="A46" s="4"/>
      <c r="B46" s="73" t="s">
        <v>43</v>
      </c>
      <c r="C46" s="73"/>
      <c r="D46" s="73"/>
      <c r="E46" s="63"/>
      <c r="F46" s="63"/>
      <c r="G46" s="63"/>
      <c r="H46" s="67" t="s">
        <v>93</v>
      </c>
      <c r="I46" s="67"/>
      <c r="J46" s="4"/>
    </row>
    <row r="47" spans="1:10" ht="18" x14ac:dyDescent="0.25">
      <c r="A47" s="4"/>
      <c r="B47" s="73" t="s">
        <v>47</v>
      </c>
      <c r="C47" s="73"/>
      <c r="D47" s="73"/>
      <c r="E47" s="63"/>
      <c r="F47" s="63"/>
      <c r="G47" s="63"/>
      <c r="H47" s="67" t="s">
        <v>94</v>
      </c>
      <c r="I47" s="67"/>
      <c r="J47" s="4"/>
    </row>
    <row r="48" spans="1:10" ht="18" x14ac:dyDescent="0.25">
      <c r="A48" s="4"/>
      <c r="B48" s="122" t="s">
        <v>62</v>
      </c>
      <c r="C48" s="123"/>
      <c r="D48" s="124"/>
      <c r="E48" s="81"/>
      <c r="F48" s="81"/>
      <c r="G48" s="81"/>
      <c r="H48" s="67">
        <v>500</v>
      </c>
      <c r="I48" s="67"/>
      <c r="J48" s="4"/>
    </row>
    <row r="49" spans="1:11" ht="18" x14ac:dyDescent="0.25">
      <c r="A49" s="4"/>
      <c r="B49" s="73" t="s">
        <v>73</v>
      </c>
      <c r="C49" s="73"/>
      <c r="D49" s="73"/>
      <c r="E49" s="81"/>
      <c r="F49" s="81"/>
      <c r="G49" s="81"/>
      <c r="H49" s="76">
        <v>109.99</v>
      </c>
      <c r="I49" s="76"/>
      <c r="J49" s="4"/>
    </row>
    <row r="50" spans="1:11" ht="18" x14ac:dyDescent="0.25">
      <c r="A50" s="4"/>
      <c r="B50" s="73" t="s">
        <v>63</v>
      </c>
      <c r="C50" s="73"/>
      <c r="D50" s="73"/>
      <c r="E50" s="87"/>
      <c r="F50" s="81"/>
      <c r="G50" s="81"/>
      <c r="H50" s="67">
        <v>482</v>
      </c>
      <c r="I50" s="67"/>
      <c r="J50" s="4"/>
      <c r="K50" s="2"/>
    </row>
    <row r="51" spans="1:11" ht="18" x14ac:dyDescent="0.25">
      <c r="A51" s="4"/>
      <c r="B51" s="73" t="s">
        <v>122</v>
      </c>
      <c r="C51" s="73"/>
      <c r="D51" s="73"/>
      <c r="E51" s="87"/>
      <c r="F51" s="81"/>
      <c r="G51" s="81"/>
      <c r="H51" s="67">
        <v>379.72</v>
      </c>
      <c r="I51" s="67"/>
      <c r="J51" s="4"/>
      <c r="K51" s="2"/>
    </row>
    <row r="52" spans="1:11" ht="18" x14ac:dyDescent="0.25">
      <c r="A52" s="4"/>
      <c r="B52" s="122" t="s">
        <v>48</v>
      </c>
      <c r="C52" s="123"/>
      <c r="D52" s="124"/>
      <c r="E52" s="63"/>
      <c r="F52" s="63"/>
      <c r="G52" s="63"/>
      <c r="H52" s="67">
        <f>(H21+H22)*2.43%</f>
        <v>565.08837975000006</v>
      </c>
      <c r="I52" s="67"/>
      <c r="J52" s="4"/>
    </row>
    <row r="53" spans="1:11" ht="18" x14ac:dyDescent="0.25">
      <c r="A53" s="4"/>
      <c r="B53" s="73" t="s">
        <v>60</v>
      </c>
      <c r="C53" s="73"/>
      <c r="D53" s="73"/>
      <c r="E53" s="81"/>
      <c r="F53" s="81"/>
      <c r="G53" s="81"/>
      <c r="H53" s="67">
        <v>1498.95</v>
      </c>
      <c r="I53" s="67"/>
      <c r="J53" s="4"/>
    </row>
    <row r="54" spans="1:11" ht="18" x14ac:dyDescent="0.25">
      <c r="A54" s="4"/>
      <c r="B54" s="73" t="s">
        <v>61</v>
      </c>
      <c r="C54" s="73"/>
      <c r="D54" s="73"/>
      <c r="E54" s="80" t="s">
        <v>84</v>
      </c>
      <c r="F54" s="80"/>
      <c r="G54" s="80"/>
      <c r="H54" s="67">
        <v>237.26</v>
      </c>
      <c r="I54" s="67"/>
      <c r="J54" s="4"/>
    </row>
    <row r="55" spans="1:11" ht="18" x14ac:dyDescent="0.25">
      <c r="A55" s="4"/>
      <c r="B55" s="73" t="s">
        <v>56</v>
      </c>
      <c r="C55" s="73"/>
      <c r="D55" s="73"/>
      <c r="E55" s="146"/>
      <c r="F55" s="146"/>
      <c r="G55" s="146"/>
      <c r="H55" s="67">
        <v>20.8</v>
      </c>
      <c r="I55" s="67"/>
      <c r="J55" s="4"/>
    </row>
    <row r="56" spans="1:11" ht="18" x14ac:dyDescent="0.25">
      <c r="A56" s="4"/>
      <c r="B56" s="73" t="s">
        <v>64</v>
      </c>
      <c r="C56" s="73"/>
      <c r="D56" s="73"/>
      <c r="E56" s="143" t="s">
        <v>59</v>
      </c>
      <c r="F56" s="144"/>
      <c r="G56" s="144"/>
      <c r="H56" s="67">
        <v>7318.91</v>
      </c>
      <c r="I56" s="67"/>
      <c r="J56" s="4"/>
    </row>
    <row r="57" spans="1:11" ht="18" x14ac:dyDescent="0.25">
      <c r="A57" s="4"/>
      <c r="B57" s="73" t="s">
        <v>65</v>
      </c>
      <c r="C57" s="73"/>
      <c r="D57" s="73"/>
      <c r="E57" s="63"/>
      <c r="F57" s="63"/>
      <c r="G57" s="63"/>
      <c r="H57" s="67"/>
      <c r="I57" s="67"/>
      <c r="J57" s="4"/>
    </row>
    <row r="58" spans="1:11" ht="18" x14ac:dyDescent="0.25">
      <c r="A58" s="4"/>
      <c r="B58" s="73" t="s">
        <v>80</v>
      </c>
      <c r="C58" s="73"/>
      <c r="D58" s="73"/>
      <c r="E58" s="63"/>
      <c r="F58" s="63"/>
      <c r="G58" s="63"/>
      <c r="H58" s="67">
        <v>149.24</v>
      </c>
      <c r="I58" s="67"/>
      <c r="J58" s="4"/>
    </row>
    <row r="59" spans="1:11" ht="18" x14ac:dyDescent="0.25">
      <c r="A59" s="4"/>
      <c r="B59" s="73" t="s">
        <v>66</v>
      </c>
      <c r="C59" s="73"/>
      <c r="D59" s="73"/>
      <c r="E59" s="148" t="s">
        <v>119</v>
      </c>
      <c r="F59" s="63"/>
      <c r="G59" s="63"/>
      <c r="H59" s="67">
        <f>1641*F9</f>
        <v>4923</v>
      </c>
      <c r="I59" s="67"/>
      <c r="J59" s="4"/>
    </row>
    <row r="60" spans="1:11" ht="18" x14ac:dyDescent="0.25">
      <c r="A60" s="4"/>
      <c r="B60" s="73" t="s">
        <v>86</v>
      </c>
      <c r="C60" s="73"/>
      <c r="D60" s="73"/>
      <c r="E60" s="69"/>
      <c r="F60" s="70"/>
      <c r="G60" s="71"/>
      <c r="H60" s="67">
        <v>128.66</v>
      </c>
      <c r="I60" s="67"/>
      <c r="J60" s="4"/>
    </row>
    <row r="61" spans="1:11" ht="18" x14ac:dyDescent="0.25">
      <c r="A61" s="4"/>
      <c r="B61" s="73" t="s">
        <v>67</v>
      </c>
      <c r="C61" s="73"/>
      <c r="D61" s="73"/>
      <c r="E61" s="69" t="s">
        <v>98</v>
      </c>
      <c r="F61" s="70"/>
      <c r="G61" s="71"/>
      <c r="H61" s="67">
        <v>517</v>
      </c>
      <c r="I61" s="67"/>
      <c r="J61" s="4"/>
    </row>
    <row r="62" spans="1:11" ht="18" x14ac:dyDescent="0.25">
      <c r="A62" s="4"/>
      <c r="B62" s="73" t="s">
        <v>68</v>
      </c>
      <c r="C62" s="73"/>
      <c r="D62" s="73"/>
      <c r="E62" s="69" t="s">
        <v>96</v>
      </c>
      <c r="F62" s="70"/>
      <c r="G62" s="71"/>
      <c r="H62" s="67">
        <v>155.08000000000001</v>
      </c>
      <c r="I62" s="67"/>
      <c r="J62" s="4"/>
    </row>
    <row r="63" spans="1:11" ht="18" x14ac:dyDescent="0.25">
      <c r="A63" s="4"/>
      <c r="B63" s="73" t="s">
        <v>69</v>
      </c>
      <c r="C63" s="73"/>
      <c r="D63" s="73"/>
      <c r="E63" s="69" t="s">
        <v>97</v>
      </c>
      <c r="F63" s="70"/>
      <c r="G63" s="71"/>
      <c r="H63" s="67">
        <v>146.19999999999999</v>
      </c>
      <c r="I63" s="67"/>
      <c r="J63" s="4"/>
    </row>
    <row r="64" spans="1:11" ht="18" x14ac:dyDescent="0.25">
      <c r="A64" s="4"/>
      <c r="B64" s="73" t="s">
        <v>85</v>
      </c>
      <c r="C64" s="73"/>
      <c r="D64" s="73"/>
      <c r="E64" s="69"/>
      <c r="F64" s="70"/>
      <c r="G64" s="71"/>
      <c r="H64" s="120">
        <v>0</v>
      </c>
      <c r="I64" s="121"/>
      <c r="J64" s="4"/>
    </row>
    <row r="65" spans="1:10" ht="18" x14ac:dyDescent="0.25">
      <c r="A65" s="4"/>
      <c r="B65" s="73" t="s">
        <v>58</v>
      </c>
      <c r="C65" s="73"/>
      <c r="D65" s="73"/>
      <c r="E65" s="64"/>
      <c r="F65" s="65"/>
      <c r="G65" s="66"/>
      <c r="H65" s="67">
        <f>H59*12%</f>
        <v>590.76</v>
      </c>
      <c r="I65" s="67"/>
      <c r="J65" s="4"/>
    </row>
    <row r="66" spans="1:10" ht="18" x14ac:dyDescent="0.25">
      <c r="A66" s="4"/>
      <c r="B66" s="73" t="s">
        <v>57</v>
      </c>
      <c r="C66" s="73"/>
      <c r="D66" s="73"/>
      <c r="E66" s="69"/>
      <c r="F66" s="70"/>
      <c r="G66" s="71"/>
      <c r="H66" s="67">
        <v>403.68</v>
      </c>
      <c r="I66" s="67"/>
      <c r="J66" s="4"/>
    </row>
    <row r="67" spans="1:10" ht="18" x14ac:dyDescent="0.25">
      <c r="A67" s="4"/>
      <c r="B67" s="73" t="s">
        <v>70</v>
      </c>
      <c r="C67" s="73"/>
      <c r="D67" s="73"/>
      <c r="E67" s="69" t="s">
        <v>120</v>
      </c>
      <c r="F67" s="70"/>
      <c r="G67" s="71"/>
      <c r="H67" s="67">
        <v>1679.7</v>
      </c>
      <c r="I67" s="67"/>
      <c r="J67" s="4"/>
    </row>
    <row r="68" spans="1:10" ht="18" x14ac:dyDescent="0.25">
      <c r="A68" s="4"/>
      <c r="B68" s="73" t="s">
        <v>71</v>
      </c>
      <c r="C68" s="73"/>
      <c r="D68" s="73"/>
      <c r="E68" s="69" t="s">
        <v>99</v>
      </c>
      <c r="F68" s="70"/>
      <c r="G68" s="71"/>
      <c r="H68" s="67">
        <v>633</v>
      </c>
      <c r="I68" s="67"/>
      <c r="J68" s="4"/>
    </row>
    <row r="69" spans="1:10" ht="18" x14ac:dyDescent="0.25">
      <c r="A69" s="4"/>
      <c r="B69" s="122" t="s">
        <v>72</v>
      </c>
      <c r="C69" s="123"/>
      <c r="D69" s="124"/>
      <c r="E69" s="69"/>
      <c r="F69" s="70"/>
      <c r="G69" s="71"/>
      <c r="H69" s="120">
        <v>75.5</v>
      </c>
      <c r="I69" s="121"/>
      <c r="J69" s="4"/>
    </row>
    <row r="70" spans="1:10" ht="18" x14ac:dyDescent="0.25">
      <c r="A70" s="3"/>
      <c r="B70" s="73" t="s">
        <v>77</v>
      </c>
      <c r="C70" s="73"/>
      <c r="D70" s="73"/>
      <c r="E70" s="69"/>
      <c r="F70" s="70"/>
      <c r="G70" s="71"/>
      <c r="H70" s="67">
        <v>250</v>
      </c>
      <c r="I70" s="67"/>
      <c r="J70" s="3"/>
    </row>
    <row r="71" spans="1:10" ht="18" x14ac:dyDescent="0.25">
      <c r="A71" s="3"/>
      <c r="B71" s="73" t="s">
        <v>87</v>
      </c>
      <c r="C71" s="73"/>
      <c r="D71" s="73"/>
      <c r="E71" s="63"/>
      <c r="F71" s="63"/>
      <c r="G71" s="63"/>
      <c r="H71" s="67">
        <v>1000</v>
      </c>
      <c r="I71" s="67"/>
      <c r="J71" s="3"/>
    </row>
    <row r="72" spans="1:10" ht="18" x14ac:dyDescent="0.25">
      <c r="A72" s="3"/>
      <c r="B72" s="135"/>
      <c r="C72" s="135"/>
      <c r="D72" s="135"/>
      <c r="E72" s="127" t="s">
        <v>21</v>
      </c>
      <c r="F72" s="127"/>
      <c r="G72" s="127"/>
      <c r="H72" s="78">
        <f>SUM(H44:H71)</f>
        <v>26976.038379750004</v>
      </c>
      <c r="I72" s="78"/>
      <c r="J72" s="3"/>
    </row>
    <row r="73" spans="1:10" ht="18" x14ac:dyDescent="0.25">
      <c r="A73" s="3"/>
      <c r="B73" s="33"/>
      <c r="C73" s="33"/>
      <c r="D73" s="33"/>
      <c r="E73" s="33"/>
      <c r="F73" s="33"/>
      <c r="G73" s="33"/>
      <c r="H73" s="33"/>
      <c r="I73" s="33"/>
      <c r="J73" s="3"/>
    </row>
    <row r="74" spans="1:10" ht="18" x14ac:dyDescent="0.25">
      <c r="A74" s="3"/>
      <c r="B74" s="147"/>
      <c r="C74" s="147"/>
      <c r="D74" s="147"/>
      <c r="E74" s="147" t="s">
        <v>22</v>
      </c>
      <c r="F74" s="147"/>
      <c r="G74" s="147"/>
      <c r="H74" s="149">
        <f>H41-H72</f>
        <v>934.0374535833289</v>
      </c>
      <c r="I74" s="149"/>
      <c r="J74" s="3"/>
    </row>
    <row r="75" spans="1:10" ht="18" x14ac:dyDescent="0.25">
      <c r="A75" s="3"/>
      <c r="B75" s="137"/>
      <c r="C75" s="137"/>
      <c r="D75" s="137"/>
      <c r="E75" s="137" t="s">
        <v>23</v>
      </c>
      <c r="F75" s="137"/>
      <c r="G75" s="137"/>
      <c r="H75" s="138"/>
      <c r="I75" s="138"/>
      <c r="J75" s="3"/>
    </row>
    <row r="76" spans="1:10" ht="18" x14ac:dyDescent="0.25">
      <c r="A76" s="3"/>
      <c r="B76" s="34"/>
      <c r="C76" s="34"/>
      <c r="D76" s="34"/>
      <c r="E76" s="34"/>
      <c r="F76" s="34"/>
      <c r="G76" s="34"/>
      <c r="H76" s="35"/>
      <c r="I76" s="35"/>
      <c r="J76" s="3"/>
    </row>
    <row r="77" spans="1:10" ht="24" customHeight="1" x14ac:dyDescent="0.25">
      <c r="A77" s="4"/>
      <c r="B77" s="142" t="s">
        <v>113</v>
      </c>
      <c r="C77" s="142"/>
      <c r="D77" s="142"/>
      <c r="E77" s="142"/>
      <c r="F77" s="142"/>
      <c r="G77" s="142"/>
      <c r="H77" s="142"/>
      <c r="I77" s="142"/>
      <c r="J77" s="4"/>
    </row>
    <row r="78" spans="1:10" ht="18.75" thickBot="1" x14ac:dyDescent="0.3">
      <c r="A78" s="3"/>
      <c r="B78" s="135" t="s">
        <v>95</v>
      </c>
      <c r="C78" s="135"/>
      <c r="D78" s="135"/>
      <c r="E78" s="135"/>
      <c r="F78" s="135"/>
      <c r="G78" s="135"/>
      <c r="H78" s="135"/>
      <c r="I78" s="135"/>
      <c r="J78" s="3"/>
    </row>
    <row r="79" spans="1:10" ht="20.25" thickTop="1" thickBot="1" x14ac:dyDescent="0.35">
      <c r="A79" s="3"/>
      <c r="B79" s="36" t="s">
        <v>24</v>
      </c>
      <c r="C79" s="36" t="s">
        <v>25</v>
      </c>
      <c r="D79" s="37"/>
      <c r="E79" s="38" t="s">
        <v>26</v>
      </c>
      <c r="F79" s="54" t="s">
        <v>88</v>
      </c>
      <c r="G79" s="39" t="s">
        <v>27</v>
      </c>
      <c r="H79" s="82" t="s">
        <v>29</v>
      </c>
      <c r="I79" s="82"/>
      <c r="J79" s="3"/>
    </row>
    <row r="80" spans="1:10" ht="20.25" thickTop="1" thickBot="1" x14ac:dyDescent="0.35">
      <c r="A80" s="3"/>
      <c r="B80" s="40" t="s">
        <v>100</v>
      </c>
      <c r="C80" s="41">
        <v>2024</v>
      </c>
      <c r="D80" s="42"/>
      <c r="E80" s="43">
        <v>11935.4</v>
      </c>
      <c r="F80" s="43">
        <v>3125.25</v>
      </c>
      <c r="G80" s="44">
        <v>10438.120000000001</v>
      </c>
      <c r="H80" s="77">
        <f t="shared" ref="H80" si="4">E80+G80</f>
        <v>22373.52</v>
      </c>
      <c r="I80" s="77"/>
      <c r="J80" s="3"/>
    </row>
    <row r="81" spans="1:10" ht="20.25" thickTop="1" thickBot="1" x14ac:dyDescent="0.35">
      <c r="A81" s="3"/>
      <c r="B81" s="40" t="s">
        <v>101</v>
      </c>
      <c r="C81" s="41">
        <v>2024</v>
      </c>
      <c r="D81" s="42"/>
      <c r="E81" s="43">
        <v>11046.41</v>
      </c>
      <c r="F81" s="43">
        <v>3051.45</v>
      </c>
      <c r="G81" s="44">
        <v>11350.83</v>
      </c>
      <c r="H81" s="77">
        <f t="shared" ref="H81:H82" si="5">E81+G81</f>
        <v>22397.239999999998</v>
      </c>
      <c r="I81" s="77"/>
      <c r="J81" s="3"/>
    </row>
    <row r="82" spans="1:10" ht="20.25" thickTop="1" thickBot="1" x14ac:dyDescent="0.35">
      <c r="A82" s="3"/>
      <c r="B82" s="40" t="s">
        <v>102</v>
      </c>
      <c r="C82" s="41">
        <v>2024</v>
      </c>
      <c r="D82" s="42"/>
      <c r="E82" s="43">
        <v>9617.68</v>
      </c>
      <c r="F82" s="43">
        <v>2854.43</v>
      </c>
      <c r="G82" s="44">
        <v>11585.22</v>
      </c>
      <c r="H82" s="77">
        <f t="shared" si="5"/>
        <v>21202.9</v>
      </c>
      <c r="I82" s="77"/>
      <c r="J82" s="3"/>
    </row>
    <row r="83" spans="1:10" ht="20.25" thickTop="1" thickBot="1" x14ac:dyDescent="0.35">
      <c r="A83" s="3"/>
      <c r="B83" s="40" t="s">
        <v>103</v>
      </c>
      <c r="C83" s="41">
        <v>2024</v>
      </c>
      <c r="D83" s="42"/>
      <c r="E83" s="43">
        <v>13592.93</v>
      </c>
      <c r="F83" s="43">
        <v>2947.25</v>
      </c>
      <c r="G83" s="44">
        <v>11483.76</v>
      </c>
      <c r="H83" s="77">
        <f t="shared" ref="H83" si="6">E83+G83</f>
        <v>25076.690000000002</v>
      </c>
      <c r="I83" s="77"/>
      <c r="J83" s="3"/>
    </row>
    <row r="84" spans="1:10" ht="20.25" thickTop="1" thickBot="1" x14ac:dyDescent="0.35">
      <c r="A84" s="3"/>
      <c r="B84" s="40" t="s">
        <v>104</v>
      </c>
      <c r="C84" s="41">
        <v>2024</v>
      </c>
      <c r="D84" s="42"/>
      <c r="E84" s="43">
        <v>16963.62</v>
      </c>
      <c r="F84" s="43">
        <v>2826.41</v>
      </c>
      <c r="G84" s="44">
        <v>11544.76</v>
      </c>
      <c r="H84" s="77">
        <f t="shared" ref="H84" si="7">E84+G84</f>
        <v>28508.379999999997</v>
      </c>
      <c r="I84" s="77"/>
      <c r="J84" s="3"/>
    </row>
    <row r="85" spans="1:10" ht="20.25" thickTop="1" thickBot="1" x14ac:dyDescent="0.35">
      <c r="A85" s="3"/>
      <c r="B85" s="40" t="s">
        <v>105</v>
      </c>
      <c r="C85" s="41">
        <v>2024</v>
      </c>
      <c r="D85" s="42"/>
      <c r="E85" s="43">
        <v>9917.24</v>
      </c>
      <c r="F85" s="43">
        <v>3296.1</v>
      </c>
      <c r="G85" s="44">
        <v>11486.1</v>
      </c>
      <c r="H85" s="77">
        <f t="shared" ref="H85" si="8">E85+G85</f>
        <v>21403.34</v>
      </c>
      <c r="I85" s="77"/>
      <c r="J85" s="3"/>
    </row>
    <row r="86" spans="1:10" ht="20.25" thickTop="1" thickBot="1" x14ac:dyDescent="0.35">
      <c r="A86" s="3"/>
      <c r="B86" s="40" t="s">
        <v>106</v>
      </c>
      <c r="C86" s="41">
        <v>2024</v>
      </c>
      <c r="D86" s="42"/>
      <c r="E86" s="43">
        <v>12027.5</v>
      </c>
      <c r="F86" s="43">
        <v>2957.15</v>
      </c>
      <c r="G86" s="44">
        <v>10983.35</v>
      </c>
      <c r="H86" s="77">
        <f t="shared" ref="H86:H91" si="9">E86+G86</f>
        <v>23010.85</v>
      </c>
      <c r="I86" s="77"/>
      <c r="J86" s="3"/>
    </row>
    <row r="87" spans="1:10" ht="20.25" thickTop="1" thickBot="1" x14ac:dyDescent="0.35">
      <c r="A87" s="3"/>
      <c r="B87" s="40" t="s">
        <v>107</v>
      </c>
      <c r="C87" s="41">
        <v>2024</v>
      </c>
      <c r="D87" s="42"/>
      <c r="E87" s="43">
        <v>10656.98</v>
      </c>
      <c r="F87" s="43">
        <v>4368.7</v>
      </c>
      <c r="G87" s="44">
        <v>13154.54</v>
      </c>
      <c r="H87" s="77">
        <f t="shared" si="9"/>
        <v>23811.52</v>
      </c>
      <c r="I87" s="77"/>
      <c r="J87" s="3"/>
    </row>
    <row r="88" spans="1:10" ht="20.25" thickTop="1" thickBot="1" x14ac:dyDescent="0.35">
      <c r="A88" s="3"/>
      <c r="B88" s="40" t="s">
        <v>108</v>
      </c>
      <c r="C88" s="41">
        <v>2024</v>
      </c>
      <c r="D88" s="42"/>
      <c r="E88" s="43">
        <v>13807.8</v>
      </c>
      <c r="F88" s="43">
        <v>2685.75</v>
      </c>
      <c r="G88" s="44">
        <v>10723.62</v>
      </c>
      <c r="H88" s="77">
        <f t="shared" ref="H88" si="10">E88+G88</f>
        <v>24531.42</v>
      </c>
      <c r="I88" s="77"/>
      <c r="J88" s="3"/>
    </row>
    <row r="89" spans="1:10" ht="20.25" thickTop="1" thickBot="1" x14ac:dyDescent="0.35">
      <c r="A89" s="3"/>
      <c r="B89" s="40" t="s">
        <v>109</v>
      </c>
      <c r="C89" s="41">
        <v>2024</v>
      </c>
      <c r="D89" s="42"/>
      <c r="E89" s="43">
        <v>9654.39</v>
      </c>
      <c r="F89" s="43">
        <v>2864.23</v>
      </c>
      <c r="G89" s="44">
        <v>9039.3700000000008</v>
      </c>
      <c r="H89" s="77">
        <f t="shared" ref="H89" si="11">E89+G89</f>
        <v>18693.760000000002</v>
      </c>
      <c r="I89" s="77"/>
      <c r="J89" s="3"/>
    </row>
    <row r="90" spans="1:10" ht="20.25" thickTop="1" thickBot="1" x14ac:dyDescent="0.35">
      <c r="A90" s="3"/>
      <c r="B90" s="40" t="s">
        <v>110</v>
      </c>
      <c r="C90" s="41">
        <v>2025</v>
      </c>
      <c r="D90" s="42"/>
      <c r="E90" s="43">
        <v>17517.04</v>
      </c>
      <c r="F90" s="43">
        <v>2763.42</v>
      </c>
      <c r="G90" s="44">
        <v>10545.59</v>
      </c>
      <c r="H90" s="77">
        <f t="shared" ref="H90" si="12">E90+G90</f>
        <v>28062.63</v>
      </c>
      <c r="I90" s="77"/>
      <c r="J90" s="3"/>
    </row>
    <row r="91" spans="1:10" ht="20.25" thickTop="1" thickBot="1" x14ac:dyDescent="0.35">
      <c r="A91" s="3"/>
      <c r="B91" s="40" t="s">
        <v>111</v>
      </c>
      <c r="C91" s="41">
        <v>2025</v>
      </c>
      <c r="D91" s="42"/>
      <c r="E91" s="43">
        <v>10104.4</v>
      </c>
      <c r="F91" s="43">
        <v>2312.75</v>
      </c>
      <c r="G91" s="44">
        <v>9879.34</v>
      </c>
      <c r="H91" s="77">
        <f t="shared" si="9"/>
        <v>19983.739999999998</v>
      </c>
      <c r="I91" s="77"/>
      <c r="J91" s="3"/>
    </row>
    <row r="92" spans="1:10" ht="20.25" thickTop="1" thickBot="1" x14ac:dyDescent="0.35">
      <c r="A92" s="3"/>
      <c r="B92" s="50"/>
      <c r="C92" s="51" t="s">
        <v>83</v>
      </c>
      <c r="D92" s="45"/>
      <c r="E92" s="52">
        <f>SUM(E80:E91)</f>
        <v>146841.38999999998</v>
      </c>
      <c r="F92" s="52">
        <f>SUM(F80:F91)</f>
        <v>36052.89</v>
      </c>
      <c r="G92" s="52">
        <f>SUM(G80:G91)</f>
        <v>132214.6</v>
      </c>
      <c r="H92" s="141">
        <f>SUM(H80:H91)</f>
        <v>279055.99</v>
      </c>
      <c r="I92" s="141"/>
      <c r="J92" s="3"/>
    </row>
    <row r="93" spans="1:10" ht="20.25" thickTop="1" thickBot="1" x14ac:dyDescent="0.35">
      <c r="A93" s="3"/>
      <c r="B93" s="45"/>
      <c r="C93" s="46" t="s">
        <v>28</v>
      </c>
      <c r="D93" s="47"/>
      <c r="E93" s="48">
        <f>E92/12</f>
        <v>12236.782499999999</v>
      </c>
      <c r="F93" s="48">
        <f>F92/12</f>
        <v>3004.4074999999998</v>
      </c>
      <c r="G93" s="53">
        <f>G92/12</f>
        <v>11017.883333333333</v>
      </c>
      <c r="H93" s="139">
        <f>E93+G93</f>
        <v>23254.665833333333</v>
      </c>
      <c r="I93" s="140"/>
      <c r="J93" s="3"/>
    </row>
    <row r="94" spans="1:10" ht="18.75" thickTop="1" x14ac:dyDescent="0.25">
      <c r="A94" s="3"/>
      <c r="B94" s="145"/>
      <c r="C94" s="145"/>
      <c r="D94" s="145"/>
      <c r="E94" s="128"/>
      <c r="F94" s="128"/>
      <c r="G94" s="128"/>
      <c r="H94" s="3"/>
      <c r="I94" s="3"/>
      <c r="J94" s="3"/>
    </row>
    <row r="95" spans="1:10" ht="18.75" x14ac:dyDescent="0.3">
      <c r="A95" s="3"/>
      <c r="B95" s="136"/>
      <c r="C95" s="136"/>
      <c r="D95" s="136"/>
      <c r="E95" s="136"/>
      <c r="F95" s="136"/>
      <c r="G95" s="136"/>
      <c r="H95" s="49"/>
      <c r="I95" s="49"/>
      <c r="J95" s="3"/>
    </row>
    <row r="96" spans="1:10" ht="18.75" x14ac:dyDescent="0.3">
      <c r="A96" s="3"/>
      <c r="B96" s="136"/>
      <c r="C96" s="136"/>
      <c r="D96" s="136"/>
      <c r="E96" s="136"/>
      <c r="F96" s="136"/>
      <c r="G96" s="136"/>
      <c r="H96" s="49"/>
      <c r="I96" s="49"/>
      <c r="J96" s="3"/>
    </row>
    <row r="97" spans="1:10" x14ac:dyDescent="0.25">
      <c r="A97" s="3"/>
      <c r="B97" s="6"/>
      <c r="C97" s="6"/>
      <c r="D97" s="6"/>
      <c r="E97" s="6"/>
      <c r="F97" s="6"/>
      <c r="G97" s="6"/>
      <c r="H97" s="6"/>
      <c r="I97" s="6"/>
      <c r="J97" s="3"/>
    </row>
    <row r="98" spans="1:10" x14ac:dyDescent="0.25">
      <c r="A98" s="3"/>
      <c r="J98" s="3"/>
    </row>
    <row r="99" spans="1:10" x14ac:dyDescent="0.25">
      <c r="A99" s="3"/>
      <c r="J99" s="3"/>
    </row>
    <row r="100" spans="1:10" x14ac:dyDescent="0.25">
      <c r="A100" s="3"/>
      <c r="J100" s="3"/>
    </row>
    <row r="101" spans="1:10" x14ac:dyDescent="0.25">
      <c r="A101" s="3"/>
      <c r="J101" s="3"/>
    </row>
    <row r="102" spans="1:10" x14ac:dyDescent="0.25">
      <c r="A102" s="3"/>
      <c r="J102" s="3"/>
    </row>
    <row r="103" spans="1:10" ht="29.25" customHeight="1" x14ac:dyDescent="0.25">
      <c r="A103" s="6"/>
      <c r="J103" s="6"/>
    </row>
    <row r="104" spans="1:10" x14ac:dyDescent="0.25">
      <c r="A104" s="6"/>
      <c r="J104" s="6"/>
    </row>
    <row r="105" spans="1:10" x14ac:dyDescent="0.25">
      <c r="A105" s="6"/>
      <c r="J105" s="6"/>
    </row>
    <row r="106" spans="1:10" ht="18.75" customHeight="1" x14ac:dyDescent="0.25">
      <c r="A106" s="6"/>
      <c r="J106" s="6"/>
    </row>
    <row r="107" spans="1:10" ht="18.75" customHeight="1" x14ac:dyDescent="0.25"/>
  </sheetData>
  <mergeCells count="200">
    <mergeCell ref="H85:I85"/>
    <mergeCell ref="H84:I84"/>
    <mergeCell ref="H83:I83"/>
    <mergeCell ref="H82:I82"/>
    <mergeCell ref="H88:I88"/>
    <mergeCell ref="H87:I87"/>
    <mergeCell ref="H90:I90"/>
    <mergeCell ref="H89:I89"/>
    <mergeCell ref="H80:I80"/>
    <mergeCell ref="H86:I86"/>
    <mergeCell ref="H91:I91"/>
    <mergeCell ref="B64:D64"/>
    <mergeCell ref="H81:I81"/>
    <mergeCell ref="H54:I54"/>
    <mergeCell ref="B57:D57"/>
    <mergeCell ref="E57:G57"/>
    <mergeCell ref="H57:I57"/>
    <mergeCell ref="B59:D59"/>
    <mergeCell ref="E59:G59"/>
    <mergeCell ref="H59:I59"/>
    <mergeCell ref="H58:I58"/>
    <mergeCell ref="H56:I56"/>
    <mergeCell ref="E58:G58"/>
    <mergeCell ref="B74:D74"/>
    <mergeCell ref="H60:I60"/>
    <mergeCell ref="B67:D67"/>
    <mergeCell ref="E67:G67"/>
    <mergeCell ref="H67:I67"/>
    <mergeCell ref="H69:I69"/>
    <mergeCell ref="H64:I64"/>
    <mergeCell ref="H74:I74"/>
    <mergeCell ref="B60:D60"/>
    <mergeCell ref="E60:G60"/>
    <mergeCell ref="B56:D56"/>
    <mergeCell ref="B71:D71"/>
    <mergeCell ref="E74:G74"/>
    <mergeCell ref="H62:I62"/>
    <mergeCell ref="H61:I61"/>
    <mergeCell ref="B68:D68"/>
    <mergeCell ref="E68:G68"/>
    <mergeCell ref="H68:I68"/>
    <mergeCell ref="B70:D70"/>
    <mergeCell ref="E70:G70"/>
    <mergeCell ref="B63:D63"/>
    <mergeCell ref="E63:G63"/>
    <mergeCell ref="H63:I63"/>
    <mergeCell ref="E71:G71"/>
    <mergeCell ref="H71:I71"/>
    <mergeCell ref="E66:G66"/>
    <mergeCell ref="H66:I66"/>
    <mergeCell ref="H70:I70"/>
    <mergeCell ref="B95:G96"/>
    <mergeCell ref="E47:G47"/>
    <mergeCell ref="H47:I47"/>
    <mergeCell ref="B47:D47"/>
    <mergeCell ref="B52:D52"/>
    <mergeCell ref="E52:G52"/>
    <mergeCell ref="H52:I52"/>
    <mergeCell ref="B75:D75"/>
    <mergeCell ref="E75:G75"/>
    <mergeCell ref="H75:I75"/>
    <mergeCell ref="B78:I78"/>
    <mergeCell ref="H93:I93"/>
    <mergeCell ref="B72:D72"/>
    <mergeCell ref="E72:G72"/>
    <mergeCell ref="H92:I92"/>
    <mergeCell ref="B77:I77"/>
    <mergeCell ref="H48:I48"/>
    <mergeCell ref="E48:G48"/>
    <mergeCell ref="E56:G56"/>
    <mergeCell ref="H72:I72"/>
    <mergeCell ref="B94:D94"/>
    <mergeCell ref="B66:D66"/>
    <mergeCell ref="B55:D55"/>
    <mergeCell ref="E55:G55"/>
    <mergeCell ref="E94:G94"/>
    <mergeCell ref="E39:F39"/>
    <mergeCell ref="B34:D34"/>
    <mergeCell ref="E34:F34"/>
    <mergeCell ref="E35:F35"/>
    <mergeCell ref="B35:D35"/>
    <mergeCell ref="E37:F37"/>
    <mergeCell ref="B39:D39"/>
    <mergeCell ref="B36:D36"/>
    <mergeCell ref="E36:F36"/>
    <mergeCell ref="B38:D38"/>
    <mergeCell ref="E64:G64"/>
    <mergeCell ref="B41:D41"/>
    <mergeCell ref="B69:D69"/>
    <mergeCell ref="B58:D58"/>
    <mergeCell ref="B62:D62"/>
    <mergeCell ref="B65:D65"/>
    <mergeCell ref="B61:D61"/>
    <mergeCell ref="E61:G61"/>
    <mergeCell ref="B46:D46"/>
    <mergeCell ref="B43:D43"/>
    <mergeCell ref="E43:F43"/>
    <mergeCell ref="B54:D54"/>
    <mergeCell ref="E54:G54"/>
    <mergeCell ref="B45:D45"/>
    <mergeCell ref="E45:G45"/>
    <mergeCell ref="H45:I45"/>
    <mergeCell ref="B48:D48"/>
    <mergeCell ref="B44:D44"/>
    <mergeCell ref="E50:G50"/>
    <mergeCell ref="H50:I50"/>
    <mergeCell ref="H46:I46"/>
    <mergeCell ref="B40:D40"/>
    <mergeCell ref="E40:F40"/>
    <mergeCell ref="E41:G41"/>
    <mergeCell ref="B50:D50"/>
    <mergeCell ref="E15:F15"/>
    <mergeCell ref="E17:F17"/>
    <mergeCell ref="B20:I20"/>
    <mergeCell ref="E23:F23"/>
    <mergeCell ref="H23:I23"/>
    <mergeCell ref="E24:F24"/>
    <mergeCell ref="H24:I24"/>
    <mergeCell ref="B26:D26"/>
    <mergeCell ref="E26:F26"/>
    <mergeCell ref="H26:I26"/>
    <mergeCell ref="E22:F22"/>
    <mergeCell ref="H22:I22"/>
    <mergeCell ref="B21:D21"/>
    <mergeCell ref="E21:F21"/>
    <mergeCell ref="H21:I21"/>
    <mergeCell ref="B22:D22"/>
    <mergeCell ref="E25:F25"/>
    <mergeCell ref="H25:I25"/>
    <mergeCell ref="B51:D51"/>
    <mergeCell ref="E51:G51"/>
    <mergeCell ref="B2:I3"/>
    <mergeCell ref="B4:I4"/>
    <mergeCell ref="C6:F6"/>
    <mergeCell ref="C7:F7"/>
    <mergeCell ref="H7:I7"/>
    <mergeCell ref="C8:F8"/>
    <mergeCell ref="H8:I8"/>
    <mergeCell ref="E11:F11"/>
    <mergeCell ref="H11:I11"/>
    <mergeCell ref="H15:I15"/>
    <mergeCell ref="H16:I16"/>
    <mergeCell ref="H18:I18"/>
    <mergeCell ref="E10:F10"/>
    <mergeCell ref="H10:I10"/>
    <mergeCell ref="B12:I12"/>
    <mergeCell ref="B13:I13"/>
    <mergeCell ref="B14:I14"/>
    <mergeCell ref="H17:I17"/>
    <mergeCell ref="C15:D15"/>
    <mergeCell ref="B27:D27"/>
    <mergeCell ref="C17:D17"/>
    <mergeCell ref="E29:F29"/>
    <mergeCell ref="H29:I29"/>
    <mergeCell ref="E31:F31"/>
    <mergeCell ref="H31:I31"/>
    <mergeCell ref="B31:D31"/>
    <mergeCell ref="E27:F27"/>
    <mergeCell ref="H27:I27"/>
    <mergeCell ref="B28:D28"/>
    <mergeCell ref="H28:I28"/>
    <mergeCell ref="E28:F28"/>
    <mergeCell ref="B29:D29"/>
    <mergeCell ref="B30:D30"/>
    <mergeCell ref="E30:F30"/>
    <mergeCell ref="H30:I30"/>
    <mergeCell ref="H41:I41"/>
    <mergeCell ref="E44:G44"/>
    <mergeCell ref="E49:G49"/>
    <mergeCell ref="H49:I49"/>
    <mergeCell ref="H51:I51"/>
    <mergeCell ref="E53:G53"/>
    <mergeCell ref="H53:I53"/>
    <mergeCell ref="H55:I55"/>
    <mergeCell ref="H79:I79"/>
    <mergeCell ref="E69:G69"/>
    <mergeCell ref="E32:F32"/>
    <mergeCell ref="H32:I32"/>
    <mergeCell ref="B32:D32"/>
    <mergeCell ref="B33:D33"/>
    <mergeCell ref="B37:D37"/>
    <mergeCell ref="B42:I42"/>
    <mergeCell ref="E46:G46"/>
    <mergeCell ref="E65:G65"/>
    <mergeCell ref="H65:I65"/>
    <mergeCell ref="H33:I33"/>
    <mergeCell ref="H34:I34"/>
    <mergeCell ref="H35:I35"/>
    <mergeCell ref="H37:I37"/>
    <mergeCell ref="H39:I39"/>
    <mergeCell ref="E62:G62"/>
    <mergeCell ref="H43:I43"/>
    <mergeCell ref="B49:D49"/>
    <mergeCell ref="H38:I38"/>
    <mergeCell ref="E38:F38"/>
    <mergeCell ref="E33:F33"/>
    <mergeCell ref="H36:I36"/>
    <mergeCell ref="H44:I44"/>
    <mergeCell ref="H40:I40"/>
    <mergeCell ref="B53:D53"/>
  </mergeCells>
  <phoneticPr fontId="39" type="noConversion"/>
  <dataValidations disablePrompts="1" count="1">
    <dataValidation type="list" allowBlank="1" showInputMessage="1" showErrorMessage="1" errorTitle="Atenção" error="Informe um ano válido. Lembrando que as lotéricas licitadas iniciaram-se após 2001." promptTitle="Sendo Licitada informe o ano" prompt="Ex: 2010" sqref="I9" xr:uid="{00000000-0002-0000-0000-000000000000}">
      <formula1>$K$3:$X$3</formula1>
    </dataValidation>
  </dataValidations>
  <pageMargins left="0.511811024" right="0.511811024" top="0.78740157499999996" bottom="0.78740157499999996" header="0.31496062000000002" footer="0.31496062000000002"/>
  <pageSetup paperSize="9" scale="38" orientation="portrait" horizontalDpi="360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66675</xdr:colOff>
                    <xdr:row>7</xdr:row>
                    <xdr:rowOff>142875</xdr:rowOff>
                  </from>
                  <to>
                    <xdr:col>7</xdr:col>
                    <xdr:colOff>504825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504825</xdr:colOff>
                    <xdr:row>8</xdr:row>
                    <xdr:rowOff>19050</xdr:rowOff>
                  </from>
                  <to>
                    <xdr:col>7</xdr:col>
                    <xdr:colOff>1009650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142875</xdr:rowOff>
                  </from>
                  <to>
                    <xdr:col>1</xdr:col>
                    <xdr:colOff>1095375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609600</xdr:colOff>
                    <xdr:row>14</xdr:row>
                    <xdr:rowOff>142875</xdr:rowOff>
                  </from>
                  <to>
                    <xdr:col>1</xdr:col>
                    <xdr:colOff>1095375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390525</xdr:colOff>
                    <xdr:row>15</xdr:row>
                    <xdr:rowOff>0</xdr:rowOff>
                  </from>
                  <to>
                    <xdr:col>2</xdr:col>
                    <xdr:colOff>771525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247650</xdr:colOff>
                    <xdr:row>15</xdr:row>
                    <xdr:rowOff>0</xdr:rowOff>
                  </from>
                  <to>
                    <xdr:col>3</xdr:col>
                    <xdr:colOff>695325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752475</xdr:colOff>
                    <xdr:row>15</xdr:row>
                    <xdr:rowOff>0</xdr:rowOff>
                  </from>
                  <to>
                    <xdr:col>4</xdr:col>
                    <xdr:colOff>1171575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371475</xdr:colOff>
                    <xdr:row>15</xdr:row>
                    <xdr:rowOff>0</xdr:rowOff>
                  </from>
                  <to>
                    <xdr:col>5</xdr:col>
                    <xdr:colOff>809625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323850</xdr:colOff>
                    <xdr:row>14</xdr:row>
                    <xdr:rowOff>142875</xdr:rowOff>
                  </from>
                  <to>
                    <xdr:col>7</xdr:col>
                    <xdr:colOff>1009650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142875</xdr:rowOff>
                  </from>
                  <to>
                    <xdr:col>8</xdr:col>
                    <xdr:colOff>438150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142875</xdr:rowOff>
                  </from>
                  <to>
                    <xdr:col>1</xdr:col>
                    <xdr:colOff>1095375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</xdr:col>
                    <xdr:colOff>609600</xdr:colOff>
                    <xdr:row>16</xdr:row>
                    <xdr:rowOff>142875</xdr:rowOff>
                  </from>
                  <to>
                    <xdr:col>1</xdr:col>
                    <xdr:colOff>1095375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2</xdr:col>
                    <xdr:colOff>390525</xdr:colOff>
                    <xdr:row>17</xdr:row>
                    <xdr:rowOff>0</xdr:rowOff>
                  </from>
                  <to>
                    <xdr:col>2</xdr:col>
                    <xdr:colOff>771525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3</xdr:col>
                    <xdr:colOff>247650</xdr:colOff>
                    <xdr:row>17</xdr:row>
                    <xdr:rowOff>0</xdr:rowOff>
                  </from>
                  <to>
                    <xdr:col>3</xdr:col>
                    <xdr:colOff>695325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4</xdr:col>
                    <xdr:colOff>752475</xdr:colOff>
                    <xdr:row>17</xdr:row>
                    <xdr:rowOff>0</xdr:rowOff>
                  </from>
                  <to>
                    <xdr:col>4</xdr:col>
                    <xdr:colOff>1171575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5</xdr:col>
                    <xdr:colOff>371475</xdr:colOff>
                    <xdr:row>17</xdr:row>
                    <xdr:rowOff>0</xdr:rowOff>
                  </from>
                  <to>
                    <xdr:col>5</xdr:col>
                    <xdr:colOff>809625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7</xdr:col>
                    <xdr:colOff>323850</xdr:colOff>
                    <xdr:row>16</xdr:row>
                    <xdr:rowOff>142875</xdr:rowOff>
                  </from>
                  <to>
                    <xdr:col>7</xdr:col>
                    <xdr:colOff>1009650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142875</xdr:rowOff>
                  </from>
                  <to>
                    <xdr:col>8</xdr:col>
                    <xdr:colOff>438150</xdr:colOff>
                    <xdr:row>17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Admbenef04</dc:creator>
  <cp:lastModifiedBy>Loto 3</cp:lastModifiedBy>
  <cp:lastPrinted>2024-09-10T15:55:32Z</cp:lastPrinted>
  <dcterms:created xsi:type="dcterms:W3CDTF">2016-01-14T14:11:56Z</dcterms:created>
  <dcterms:modified xsi:type="dcterms:W3CDTF">2025-03-07T12:37:33Z</dcterms:modified>
</cp:coreProperties>
</file>